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555" tabRatio="856" firstSheet="2" activeTab="8"/>
  </bookViews>
  <sheets>
    <sheet name="Calcs" sheetId="1" state="hidden" r:id="rId1"/>
    <sheet name="Bill Summary" sheetId="2" r:id="rId2"/>
    <sheet name="Bill No. 2 Project Specific Req" sheetId="3" r:id="rId3"/>
    <sheet name="Bill No. 3 Prov Sums" sheetId="4" r:id="rId4"/>
    <sheet name="Bill No. 4 Downtakings" sheetId="5" r:id="rId5"/>
    <sheet name="Bill No. 5 Builderswork" sheetId="6" r:id="rId6"/>
    <sheet name="Bill No. 6 Roofing" sheetId="7" r:id="rId7"/>
    <sheet name="Bill No. 7 Leadwork" sheetId="8" r:id="rId8"/>
    <sheet name="Bill No. 8 Timber Preservation" sheetId="9" r:id="rId9"/>
    <sheet name="Bill No. 9 Joiner-Glazier" sheetId="10" r:id="rId10"/>
    <sheet name="Bill No. 10 Plumbing" sheetId="11" r:id="rId11"/>
    <sheet name="Bill No. 11 Chimney heads" sheetId="12" r:id="rId12"/>
    <sheet name="Bill No. 12 Repairs to Masonry" sheetId="13" r:id="rId13"/>
    <sheet name="Bill No. 13 Painting &amp; Decor" sheetId="14" r:id="rId14"/>
    <sheet name="Bill No. 14 Building Services" sheetId="15" r:id="rId15"/>
    <sheet name="Bill No. 15 Structural Works" sheetId="16" r:id="rId16"/>
  </sheets>
  <externalReferences>
    <externalReference r:id="rId19"/>
  </externalReferences>
  <definedNames>
    <definedName name="EXTERNAL_WORKS_AND_DRAINAGE" localSheetId="5">#REF!</definedName>
    <definedName name="EXTERNAL_WORKS_AND_DRAINAGE">#REF!</definedName>
    <definedName name="Page1" localSheetId="5">#REF!</definedName>
    <definedName name="Page1">#REF!</definedName>
    <definedName name="Page2" localSheetId="5">#REF!</definedName>
    <definedName name="Page2">#REF!</definedName>
    <definedName name="Page3" localSheetId="5">#REF!</definedName>
    <definedName name="Page3">#REF!</definedName>
    <definedName name="Page4" localSheetId="5">#REF!</definedName>
    <definedName name="Page4">#REF!</definedName>
    <definedName name="Page5" localSheetId="5">#REF!</definedName>
    <definedName name="Page5">#REF!</definedName>
    <definedName name="Page6" localSheetId="5">#REF!</definedName>
    <definedName name="Page6">#REF!</definedName>
    <definedName name="Page7">#REF!</definedName>
    <definedName name="_xlnm.Print_Area" localSheetId="10">'Bill No. 10 Plumbing'!$A$1:$F$98</definedName>
    <definedName name="_xlnm.Print_Area" localSheetId="11">'Bill No. 11 Chimney heads'!$A$1:$F$81</definedName>
    <definedName name="_xlnm.Print_Area" localSheetId="12">'Bill No. 12 Repairs to Masonry'!$A$1:$F$138</definedName>
    <definedName name="_xlnm.Print_Area" localSheetId="13">'Bill No. 13 Painting &amp; Decor'!$A$1:$F$87</definedName>
    <definedName name="_xlnm.Print_Area" localSheetId="14">'Bill No. 14 Building Services'!$A$1:$F$109</definedName>
    <definedName name="_xlnm.Print_Area" localSheetId="15">'Bill No. 15 Structural Works'!$A$1:$F$182</definedName>
    <definedName name="_xlnm.Print_Area" localSheetId="2">'Bill No. 2 Project Specific Req'!$A$1:$F$347</definedName>
    <definedName name="_xlnm.Print_Area" localSheetId="3">'Bill No. 3 Prov Sums'!$A$1:$F$74</definedName>
    <definedName name="_xlnm.Print_Area" localSheetId="4">'Bill No. 4 Downtakings'!$A$1:$F$85</definedName>
    <definedName name="_xlnm.Print_Area" localSheetId="5">'Bill No. 5 Builderswork'!$A$1:$F$107</definedName>
    <definedName name="_xlnm.Print_Area" localSheetId="6">'Bill No. 6 Roofing'!$A$1:$F$79</definedName>
    <definedName name="_xlnm.Print_Area" localSheetId="7">'Bill No. 7 Leadwork'!$A$1:$F$97</definedName>
    <definedName name="_xlnm.Print_Area" localSheetId="8">'Bill No. 8 Timber Preservation'!$A$1:$F$232</definedName>
    <definedName name="_xlnm.Print_Area" localSheetId="9">'Bill No. 9 Joiner-Glazier'!$A$1:$F$139</definedName>
    <definedName name="_xlnm.Print_Area" localSheetId="1">'Bill Summary'!$A$1:$C$54</definedName>
    <definedName name="_xlnm.Print_Titles" localSheetId="10">'Bill No. 10 Plumbing'!$1:$2</definedName>
    <definedName name="_xlnm.Print_Titles" localSheetId="11">'Bill No. 11 Chimney heads'!$1:$2</definedName>
    <definedName name="_xlnm.Print_Titles" localSheetId="12">'Bill No. 12 Repairs to Masonry'!$1:$2</definedName>
    <definedName name="_xlnm.Print_Titles" localSheetId="13">'Bill No. 13 Painting &amp; Decor'!$1:$2</definedName>
    <definedName name="_xlnm.Print_Titles" localSheetId="14">'Bill No. 14 Building Services'!$1:$2</definedName>
    <definedName name="_xlnm.Print_Titles" localSheetId="15">'Bill No. 15 Structural Works'!$1:$2</definedName>
    <definedName name="_xlnm.Print_Titles" localSheetId="2">'Bill No. 2 Project Specific Req'!$1:$2</definedName>
    <definedName name="_xlnm.Print_Titles" localSheetId="3">'Bill No. 3 Prov Sums'!$1:$2</definedName>
    <definedName name="_xlnm.Print_Titles" localSheetId="4">'Bill No. 4 Downtakings'!$1:$2</definedName>
    <definedName name="_xlnm.Print_Titles" localSheetId="5">'Bill No. 5 Builderswork'!$1:$2</definedName>
    <definedName name="_xlnm.Print_Titles" localSheetId="6">'Bill No. 6 Roofing'!$1:$2</definedName>
    <definedName name="_xlnm.Print_Titles" localSheetId="7">'Bill No. 7 Leadwork'!$1:$2</definedName>
    <definedName name="_xlnm.Print_Titles" localSheetId="8">'Bill No. 8 Timber Preservation'!$1:$2</definedName>
    <definedName name="_xlnm.Print_Titles" localSheetId="9">'Bill No. 9 Joiner-Glazier'!$1:$2</definedName>
    <definedName name="_xlnm.Print_Titles" localSheetId="1">'Bill Summary'!$1:$2</definedName>
    <definedName name="STAIRWELL_1" localSheetId="5">'[1]4 Internals Walls'!#REF!</definedName>
    <definedName name="STAIRWELL_1">'[1]4 Internals Walls'!#REF!</definedName>
  </definedNames>
  <calcPr fullCalcOnLoad="1"/>
</workbook>
</file>

<file path=xl/comments1.xml><?xml version="1.0" encoding="utf-8"?>
<comments xmlns="http://schemas.openxmlformats.org/spreadsheetml/2006/main">
  <authors>
    <author>McGillivray, Simon (DRS)</author>
  </authors>
  <commentList>
    <comment ref="G18" authorId="0">
      <text>
        <r>
          <rPr>
            <b/>
            <sz val="9"/>
            <rFont val="Tahoma"/>
            <family val="2"/>
          </rPr>
          <t>McGillivray, Simon (DRS):</t>
        </r>
        <r>
          <rPr>
            <sz val="9"/>
            <rFont val="Tahoma"/>
            <family val="2"/>
          </rPr>
          <t xml:space="preserve">
Area - Windows only</t>
        </r>
      </text>
    </comment>
    <comment ref="G8" authorId="0">
      <text>
        <r>
          <rPr>
            <b/>
            <sz val="9"/>
            <rFont val="Tahoma"/>
            <family val="2"/>
          </rPr>
          <t>McGillivray, Simon (DRS):</t>
        </r>
        <r>
          <rPr>
            <sz val="9"/>
            <rFont val="Tahoma"/>
            <family val="2"/>
          </rPr>
          <t xml:space="preserve">
Area of Annette - Windows, Doors and Area of Shopfront</t>
        </r>
      </text>
    </comment>
    <comment ref="G29" authorId="0">
      <text>
        <r>
          <rPr>
            <b/>
            <sz val="9"/>
            <rFont val="Tahoma"/>
            <family val="2"/>
          </rPr>
          <t>McGillivray, Simon (DRS):</t>
        </r>
        <r>
          <rPr>
            <sz val="9"/>
            <rFont val="Tahoma"/>
            <family val="2"/>
          </rPr>
          <t xml:space="preserve">
Area - Windows only</t>
        </r>
      </text>
    </comment>
  </commentList>
</comments>
</file>

<file path=xl/sharedStrings.xml><?xml version="1.0" encoding="utf-8"?>
<sst xmlns="http://schemas.openxmlformats.org/spreadsheetml/2006/main" count="1637" uniqueCount="687">
  <si>
    <t>The Contractor must notify all occupants of premises adjacent to any proposed scaffolding at least 14 days before scaffolding is erected.  In making such notifications, the Contractor must use the leaflet on security obtainable from the local Police Station.</t>
  </si>
  <si>
    <t>The Contractor will be held to have allowed for the necessary measures required to prevent the ingress of unauthorised persons including all necessary infillings of window, door etc openings.</t>
  </si>
  <si>
    <t>The Contractor will be liable for any damage, loss or theft arising from the lack of adequate security relative to the aforementioned items.</t>
  </si>
  <si>
    <t>Provide, erect and maintain adequate temporary lighting for security purposes to front and rear.  Remove on completion of contract.</t>
  </si>
  <si>
    <t>Provide adequate watching and/or security for the site to safeguard against unauthorised entry to the site.</t>
  </si>
  <si>
    <t>Protection of the Environment</t>
  </si>
  <si>
    <t>Protect gardens, entrances, paths, driveways, fencing, border edging, plants etc.  Front and rear garden areas must be protected where liable to be damaged by the Contractor’s operations.  Damaged areas will be reinstated to their original condition at the Contractor’s expense.</t>
  </si>
  <si>
    <t>Site Security</t>
  </si>
  <si>
    <t>Rectifying Defects prior to Completion</t>
  </si>
  <si>
    <t>To ensure adherence to the programme, it will be necessary for the Contractor to operate a quality control system of checking and rectifying all defects as the work proceeds.</t>
  </si>
  <si>
    <t>Prior to the date allocated in the programme of work for completion of the works, the Contractor shall inspect the works and rectify all defects.  The Clerk of Works will be notified of completion and will thereafter carry out a formal inspection prior to agreement by the Contract Administrator that the works have been satisfactorily completed.</t>
  </si>
  <si>
    <t>General Matters and Obligations</t>
  </si>
  <si>
    <t>Allow for the following:-</t>
  </si>
  <si>
    <t>All necessary plant, tools and vehicles for the entire works.</t>
  </si>
  <si>
    <t>Complying with the National Insurance Acts (Health, Unemployment and Pensions for Work People) in respect of all work people employed on the Contract.</t>
  </si>
  <si>
    <t>Complying with the Working Rules of the Building Industry, including Holiday Schemes and Public Holiday Schemes for Work People.</t>
  </si>
  <si>
    <t>Transport and accommodation for work people.</t>
  </si>
  <si>
    <t>Safeguard the works, materials and plant against damage and theft by necessary means, including securing the site against unauthorised entry.</t>
  </si>
  <si>
    <t>Maintenance of public and private roads.</t>
  </si>
  <si>
    <t>The Contractor shall provide within his own accommodation an area for the use of the Clerk of Works and the Contract Administrator.</t>
  </si>
  <si>
    <t>Complying with Police Regulations, Instructions and Requirements (this will be deemed to cover times and means of delivering and removing materials and plant).</t>
  </si>
  <si>
    <t>Attendance on Contract Administrator and Local Authorities, uncovering work for inspection and replacing and arranging work between trades.</t>
  </si>
  <si>
    <t>£</t>
  </si>
  <si>
    <t>2. the Contractor has opted to use existing premises involving payments of rent, rates etc, such costs will be held to have been included by the Contractor in this item.</t>
  </si>
  <si>
    <t>Protecting and Cleaning the Works</t>
  </si>
  <si>
    <t>Protecting the works from all conditions of the weather, including the use of tarpaulins for the protection of the roof over all occupied flats within the property being repaired and the adjacent properties.</t>
  </si>
  <si>
    <t>Making good or replacing all work that is not in accordance with this contract or work that becomes defective during maintenance or is broken or damaged before practical completion (this will be deemed to include replacement of all broken or cracked glass), together with all work disturbed in consequence thereof.</t>
  </si>
  <si>
    <t xml:space="preserve">Removing rubbish and debris from time to time as required and cleaning the work internally and externally at the end of each day’s operation and at completion of the works. </t>
  </si>
  <si>
    <t xml:space="preserve">Sum </t>
  </si>
  <si>
    <t>Protecting</t>
  </si>
  <si>
    <t>Lin m</t>
  </si>
  <si>
    <r>
      <t xml:space="preserve">The works measured in the following section reflects the survey information to date and </t>
    </r>
    <r>
      <rPr>
        <b/>
        <sz val="10"/>
        <rFont val="Arial"/>
        <family val="2"/>
      </rPr>
      <t>all works are provisional and subject to re-measurement</t>
    </r>
    <r>
      <rPr>
        <sz val="10"/>
        <rFont val="Arial"/>
        <family val="2"/>
      </rPr>
      <t>. The scope of works may increase or decrease once the stonework has been surveyed.</t>
    </r>
  </si>
  <si>
    <t>stiff brush to stonework to remove loose flaking masonry/linostone</t>
  </si>
  <si>
    <t xml:space="preserve">Rate </t>
  </si>
  <si>
    <r>
      <t xml:space="preserve">The works measured in the following items </t>
    </r>
    <r>
      <rPr>
        <b/>
        <sz val="10"/>
        <rFont val="Arial"/>
        <family val="2"/>
      </rPr>
      <t>are provisional and subject to re-measurement</t>
    </r>
    <r>
      <rPr>
        <sz val="10"/>
        <rFont val="Arial"/>
        <family val="2"/>
      </rPr>
      <t>. The scope of works may increase or decrease.</t>
    </r>
  </si>
  <si>
    <t>Roof/Roof Void</t>
  </si>
  <si>
    <t>Timber Safe Lintol</t>
  </si>
  <si>
    <t>Pitched Roof</t>
  </si>
  <si>
    <t>Roof Void</t>
  </si>
  <si>
    <t>Balustrades</t>
  </si>
  <si>
    <t>Stair Treads &amp; Landings</t>
  </si>
  <si>
    <t>The work is defined as follows: Replacement of bathroom suites &amp; kitchen units</t>
  </si>
  <si>
    <r>
      <t xml:space="preserve">The works measured in the following section reflects the survey information to date and </t>
    </r>
    <r>
      <rPr>
        <b/>
        <sz val="10"/>
        <rFont val="Arial"/>
        <family val="2"/>
      </rPr>
      <t>all works are provisional and subject to re-measurement</t>
    </r>
    <r>
      <rPr>
        <sz val="10"/>
        <rFont val="Arial"/>
        <family val="2"/>
      </rPr>
      <t>. The scope of works may increase or decrease.</t>
    </r>
  </si>
  <si>
    <t>The Contractor is referred to the Asbestos Section of these Descriptions of Works. No stripping works will be allowed by the Contract Administrator until the results of the asbestos survey are passed to the Contractor unless otherwise agreed between the Contract Administrator, Asbestos Surveyors and the Contractor.</t>
  </si>
  <si>
    <t xml:space="preserve">Accommodation for the Contract Administrator </t>
  </si>
  <si>
    <t>All temporary sheds, offices, storage accommodation, mess rooms, sanitary accommodation and other temporary buildings for the use of the Contractor and Sub-Contractors, including all temporary lighting and power and plumbing (supplies, sanitary fittings and drainage) and drain pipework.</t>
  </si>
  <si>
    <t>Disposal of Materials</t>
  </si>
  <si>
    <t>REF</t>
  </si>
  <si>
    <t>Asbestos</t>
  </si>
  <si>
    <t>In the event of asbestos being discovered unexpectedly in the area of the Contractor’s operations, work must be stopped and the Contract Administrator notified immediately.  Upon receipt of a written instruction proceed to remove the said material prior to the start of main works.  Notwithstanding the Contractor’s statutory obligations, he shall also comply with the requirements set out in the Asbestos Preambles.</t>
  </si>
  <si>
    <t>Winter Building</t>
  </si>
  <si>
    <t>The Contractor will be expected to avail himself of all reasonable means and aids to building in inclement weather which are currently available in using his best endeavours to maintain, wherever practicable, continuity of working and productivity and to prevent or minimise any delays.  The extent to which he has done so will be taken into account when assessing any extension of time which may be given under the Conditions of Contract for exceptionally inclement weather.</t>
  </si>
  <si>
    <t>The cost of the provision of heating appliances, protective coverings and all other costs relating to same shall be held to be included in the Tender.</t>
  </si>
  <si>
    <t>In this connection, the Contractor’s attention is drawn to the provisions relating to work in cold weather included in the Preambles.</t>
  </si>
  <si>
    <t>Contractor’s Responsibility</t>
  </si>
  <si>
    <t>Description of work : upgrading mains supply</t>
  </si>
  <si>
    <t>WATER SERVICES: by the statutory undertakers</t>
  </si>
  <si>
    <t>A54</t>
  </si>
  <si>
    <t>PROVISIONAL/WORK ITEMS</t>
  </si>
  <si>
    <t>SUPPLEMENTARY CONDITIONS</t>
  </si>
  <si>
    <t xml:space="preserve">The Contractor shall protect all drains and external pipes and fittings and cover rainwater heads, gullies etc to prevent blockages.  Damage shall be made good and all blockages caused by the works shall be cleared at the Contractor’s expense and to the satisfaction of the Contract Administrator.  Gas heating appliances and gas vents external to the buildings shall be covered and protected. </t>
  </si>
  <si>
    <t>Latrines and Wash Places</t>
  </si>
  <si>
    <t>The Contractor to provide and maintain in a clean and sanitary condition suitable latrines and wash places which may be required on site for the use of his employees.  Where it is not possible to connect site sanitary accommodation into existing operational foul water sewer, modern chemical closets and hygienic means of disposal shall be provided.  On completion of contract all provisions shall be severed and removed.</t>
  </si>
  <si>
    <t>Programme</t>
  </si>
  <si>
    <t>The programme must be arranged so that each trade or operation will follow the preceding work immediately.  The programme should indicate the approximate date on which work in each block will commence and will be completed.</t>
  </si>
  <si>
    <t>ROOF</t>
  </si>
  <si>
    <t>WINDOWS</t>
  </si>
  <si>
    <t>Stripping out expansion pipe terminals</t>
  </si>
  <si>
    <t>DESCRIPTION</t>
  </si>
  <si>
    <t>lin m</t>
  </si>
  <si>
    <t>lin.m</t>
  </si>
  <si>
    <t>Rate</t>
  </si>
  <si>
    <t>Obligations and Restrictions Imposed by the Employer</t>
  </si>
  <si>
    <t>Possession</t>
  </si>
  <si>
    <t>All materials or rubbish from downtakings or found on site shall be removed from the area without delay.  Burning rubbish or debris will not be allowed in the vicinity of the houses.  The Contractor will be held to have established the availability of landfill for all materials, in particular bulk items, and to have included in his rates for disposal of all downtakings and debris.</t>
  </si>
  <si>
    <t>External paths, roads, gardens etc shall be cleared of dust and debris arising from operations on a daily basis.</t>
  </si>
  <si>
    <t>Hoardings, Fences and Screens</t>
  </si>
  <si>
    <t>Hoardings, fences and screens shall be neat and uniform in appearance and the outer faces shall be painted two coats oil paint and kept free from advertisements all to the approval of the Contract Administrator, and shall meet the requirements of Local and other Authorities.</t>
  </si>
  <si>
    <t>Employers Banner</t>
  </si>
  <si>
    <t>The Contractor shall erect a banner for display on the front elevation scaffolds as supplied by Glasgow City Council and shall take down and hand back to the employer upon completion of the works.</t>
  </si>
  <si>
    <t>Maintenance of Existing Live Services</t>
  </si>
  <si>
    <t>-</t>
  </si>
  <si>
    <t>A53</t>
  </si>
  <si>
    <t>WORK BY STATUTORY AUTHORITIES / UNDERTAKERS</t>
  </si>
  <si>
    <t>PS</t>
  </si>
  <si>
    <t>The work is defined as follows: Alterations to electrical installations resulting from rotworks</t>
  </si>
  <si>
    <t>The sum of  £1,500.00</t>
  </si>
  <si>
    <t>The sum of £ 500.00</t>
  </si>
  <si>
    <t>The Contract include the Provisional Sum of £1,000.00</t>
  </si>
  <si>
    <t>Prime cost of plant incurred before the Final Completion Date: The sum of £500.00</t>
  </si>
  <si>
    <t>Prime cost of plant incurred after the Final Completion Date: The sum of £200.00</t>
  </si>
  <si>
    <t>Waste; branch connection</t>
  </si>
  <si>
    <t xml:space="preserve">WC; </t>
  </si>
  <si>
    <t>Bath/shower;</t>
  </si>
  <si>
    <t>Disconnect and set aside for re-use and refix on completion of repairs; rate to include connection to hot &amp; cold piped supplies and drainage</t>
  </si>
  <si>
    <t>clay chimney cans</t>
  </si>
  <si>
    <t>NATURAL STONEWORK</t>
  </si>
  <si>
    <t>Working Hours</t>
  </si>
  <si>
    <t xml:space="preserve">nr </t>
  </si>
  <si>
    <t>PAINTING/CLEAR FINISHING</t>
  </si>
  <si>
    <t>Sum</t>
  </si>
  <si>
    <t>Scaffolding</t>
  </si>
  <si>
    <t>extra; offset</t>
  </si>
  <si>
    <t>RAINWATER/WASTE PIPEWORK/GUTTERS</t>
  </si>
  <si>
    <t>Rainwater/Waste Pipe</t>
  </si>
  <si>
    <t>Skylight</t>
  </si>
  <si>
    <t>Apron flashing to cast iron sky light in code 5 lead, (approx girth 200), secured with copper clout nails</t>
  </si>
  <si>
    <t>Windows</t>
  </si>
  <si>
    <t>Isolated boards</t>
  </si>
  <si>
    <t>Platform boards; 22mm thk T &amp; G P5 moisture resistant chipboard; screw fixed</t>
  </si>
  <si>
    <t>Walkway; 900mm wide</t>
  </si>
  <si>
    <t>Platform framing: 50 x 75 wps framing</t>
  </si>
  <si>
    <t>n/e 50 thick; individual tread n/e 1200mm wide; provisional allowance</t>
  </si>
  <si>
    <t>Detail work; cornices and the like to match existing profile; girth n/e 300mm</t>
  </si>
  <si>
    <r>
      <t>m</t>
    </r>
    <r>
      <rPr>
        <vertAlign val="superscript"/>
        <sz val="10"/>
        <rFont val="Arial"/>
        <family val="2"/>
      </rPr>
      <t>2</t>
    </r>
  </si>
  <si>
    <t>AMOUNT OF ROOFING TO SUMMARY</t>
  </si>
  <si>
    <t>AMOUNT OF LEADWORK TO SUMMARY</t>
  </si>
  <si>
    <t xml:space="preserve">Preparation </t>
  </si>
  <si>
    <t>Decoration</t>
  </si>
  <si>
    <t>One undercoat; two coats gloss paint</t>
  </si>
  <si>
    <t>Re-Pointing</t>
  </si>
  <si>
    <t>Rear elevation</t>
  </si>
  <si>
    <t>Repointing with cement-lime mortar (1:2:9); raking/picking out joints of squared coursed work; minimum twice the face width deep; pointing to be slightly recessed, surface to be stippled with a bristle brush</t>
  </si>
  <si>
    <t>Isolated repairs: generally; elevations</t>
  </si>
  <si>
    <t>REINSTATEMENTS</t>
  </si>
  <si>
    <t xml:space="preserve">Isolated balustrades </t>
  </si>
  <si>
    <t>Sarking, sawn softwood, tanalised; in repairs, butt joints; 19 thick, 150 wide boards</t>
  </si>
  <si>
    <t>All sizes given for windows are approximate. Contractor to check actual site sizes prior to ordering</t>
  </si>
  <si>
    <t>Window Sundries</t>
  </si>
  <si>
    <t xml:space="preserve">Generally </t>
  </si>
  <si>
    <t>Cutting out and replacing existing cills of varying width</t>
  </si>
  <si>
    <t>Softwood, wrot, tanalised cills; 150mm girth; 25mm throating; sized to suit window opening; laid on dpc; bedding and pointing in 1:3 cement mortar</t>
  </si>
  <si>
    <t xml:space="preserve">Take off and dispose to coup </t>
  </si>
  <si>
    <t>Take down and remove existing cast iron or UPVC downpipes</t>
  </si>
  <si>
    <t>e/o inspection branches</t>
  </si>
  <si>
    <t>ROOF VOID</t>
  </si>
  <si>
    <t>Hack off plaster on hard; dispose of debris off site;</t>
  </si>
  <si>
    <t>Working Space</t>
  </si>
  <si>
    <t>Space for depositing materials for the works around the houses is limited and landscaped areas must be protected from damage on this account or on account of carrying in materials for the works.  Any damage arising from depositing materials or debris in the house, staircase, external areas or roads and footpaths and any damage caused by the Contractor’s plant or workmen shall be made good at the Contractor’s expense.</t>
  </si>
  <si>
    <t>Working space to the rear of the building is particularly limited and the Contractor should be aware of the configuration of the backcourts and include all costs associated with providing and maintaining access to adjacent rear courts.</t>
  </si>
  <si>
    <t>Where it is necessary to mix materials on roads, footpaths, verges, etc mixing boards must be used and the area thoroughly cleaned and restored after mixing is completed.</t>
  </si>
  <si>
    <t>m</t>
  </si>
  <si>
    <t>nr</t>
  </si>
  <si>
    <t>Plywood B.S.6566, II/III grade, WBP bonded; butt joints</t>
  </si>
  <si>
    <t>Wrought iron balusters</t>
  </si>
  <si>
    <t>Cutting back decayed, defective and spalling masonry or old repair to allow decision to be made on condition of unit; clear debris and include for localised protection</t>
  </si>
  <si>
    <t>Provide and erect scaffolding to the works as necessary for the safe execution of the works and in conformity with all current Statutory Regulations and dismantle and remove upon completion of the works.</t>
  </si>
  <si>
    <t>Contractor to obtain all necessary permits for the erection of scaffold.</t>
  </si>
  <si>
    <t>The design of the scaffolding must take account of the nature of the works, and maintaining and altering the scaffold as necessary to permit the various work stages.</t>
  </si>
  <si>
    <t>All scaffolding shall be fully netted and scaffolding over public footpaths shall be fitted with fan protection.</t>
  </si>
  <si>
    <t>Carefully take down or out existing kitchens units, worktops etc;( disconnection and temporary capping of hot &amp; cold water supplies; making safe gas supply &amp; electrical supplies to fixtures as appropriate are taken elsewhere); set aside units and fixtures and fittings for re-fitting. Assume the kitchens comprise the following units:</t>
  </si>
  <si>
    <t>Sink unit;</t>
  </si>
  <si>
    <t>AMOUNT OF PLUMBING TO SUMMARY</t>
  </si>
  <si>
    <t>CHIMNEY CANS</t>
  </si>
  <si>
    <t>RENDERED COATINGS</t>
  </si>
  <si>
    <t>Cast iron pipes, including all fixtures and fittings; diameter not exceeding 150mm</t>
  </si>
  <si>
    <t>SANITARYWARE/FIXTURES</t>
  </si>
  <si>
    <t xml:space="preserve">Sinks; kitchens </t>
  </si>
  <si>
    <t>AMOUNT OF REPAIRING/RENOVATING/CHIMNEYHEADS TO SUMMARY</t>
  </si>
  <si>
    <t>REPAIR/RENOVATION TO MASONRY/ &amp; BRICKWORK TO SUMMARY</t>
  </si>
  <si>
    <t>AMOUNT OF PAINTING &amp; DECORATION TO SUMMARY</t>
  </si>
  <si>
    <t>AMOUNT OF BUILDING SERVICES TO SUMMARY</t>
  </si>
  <si>
    <t xml:space="preserve">Nr </t>
  </si>
  <si>
    <t>SUMMARY</t>
  </si>
  <si>
    <t>Allowing for negotiated amendment of the programme with the Contract Administrator, the Contractor’s programme in its completed form will then be presented to the Contract Administrator as a working document within two weeks of the date of acceptance of the contract and the Contractor will be at all times responsible for the execution of the work in conformity with the said programme and subsequent revisions.</t>
  </si>
  <si>
    <t xml:space="preserve">One coat zinc phosphate primer, one zinc rich undercoat - dark grey, two coats alkyd gloss finish </t>
  </si>
  <si>
    <t>One coat primer; one coat undercoat; two coats alkyd gloss finish</t>
  </si>
  <si>
    <t>DISPOSAL SYSTEMS</t>
  </si>
  <si>
    <t>The Contractor shall locate and arrange for the leasing or otherwise provide an area of ground suitable for the site compound.  The Contractor must allow for completely enclosing the area with a closed boarded hoarding or secure mesh and post fence and provide gates as necessary.  The Contractor shall include for all costs arising from any agreement with third parties, in particular where:</t>
  </si>
  <si>
    <t>1. remedial work to or restoration is required in the compound area; and</t>
  </si>
  <si>
    <t>Roof</t>
  </si>
  <si>
    <t>Generally; roof slopes n/e 45 degrees</t>
  </si>
  <si>
    <t>METALWORK</t>
  </si>
  <si>
    <t>Prepare, fill, sand and prime; one coat base coat; two coats matt polyurethane varnish</t>
  </si>
  <si>
    <t>A</t>
  </si>
  <si>
    <t>B</t>
  </si>
  <si>
    <t>C</t>
  </si>
  <si>
    <t>D</t>
  </si>
  <si>
    <t>E</t>
  </si>
  <si>
    <t>F</t>
  </si>
  <si>
    <t>G</t>
  </si>
  <si>
    <t>H</t>
  </si>
  <si>
    <t>I</t>
  </si>
  <si>
    <t>J</t>
  </si>
  <si>
    <t>KITCHENS</t>
  </si>
  <si>
    <t xml:space="preserve">Kitchens </t>
  </si>
  <si>
    <t>Generally; sloping surfaces</t>
  </si>
  <si>
    <t xml:space="preserve">Carefully hack off existing rendered surfaces n/e 25mm thk over brick or stone substrate; prepare to receive new render </t>
  </si>
  <si>
    <t>BIOCIDAL WASH</t>
  </si>
  <si>
    <t>On completion, the works shall be cleaned which shall be deemed to include scrubbing floors, washing pavings, polishing glass inside and out, cleaning sanitary fittings, flushing drains and manholes; cleaning gutters and downpipes, leaving the whole of the site and premises clean and ready for reoccupation.</t>
  </si>
  <si>
    <t>Brushing pavements and roads around the works as required, to avoid nuisance to the public or adjacent property owners.</t>
  </si>
  <si>
    <t>Washing, cleaning down and touching up any damaged surfaces and leaving the completed works clean and ready for occupancy all to satisfaction of the Contract Administrator.</t>
  </si>
  <si>
    <t>All temporary work included in this section.</t>
  </si>
  <si>
    <t>All existing fittings and finishes during installation and for duration of all temporary work in this section.</t>
  </si>
  <si>
    <t>All existing ceilings, roofs, walls etc of adjacent properties liable to damage during installation and for the duration of all temporary works in this section.</t>
  </si>
  <si>
    <t>Establishment and removal of site signboards as detailed.</t>
  </si>
  <si>
    <t>Maintenance of all necessary labour, plant and materials to protect and safeguard the works against damage and theft.</t>
  </si>
  <si>
    <t>GENERAL DOWNTAKINGS</t>
  </si>
  <si>
    <t>Main Roof</t>
  </si>
  <si>
    <t xml:space="preserve">Single windows </t>
  </si>
  <si>
    <t>Works by Public Bodies</t>
  </si>
  <si>
    <t>Attend on and co-ordinate with the Statutory Authorities in the provision, connection and disconnection of services (excluding temporary services).  Fees or charges by the Authorities will be paid by the Employer outwith this Contract.</t>
  </si>
  <si>
    <t>Facilities for Other Departments etc</t>
  </si>
  <si>
    <t>The Contractor shall grant all reasonable facilities to any Contractors or Departments of the City Council engaged in work on the site outwith the Contract and shall allow for co-operating with such Contractors of Departments so as to minimise the interruption of the progress of their work or of this Contract.</t>
  </si>
  <si>
    <t>The programme presentation should be such as to facilitate the progress marking and monitoring of work done, this to be recorded and reported on at no greater than four weekly intervals.  Copies of same will be required by the Contract Administrator for distribution.</t>
  </si>
  <si>
    <t>Except in special circumstances, agreed by the Contract Administrator, all work will be carried out concurrently and the programme should reflect this.</t>
  </si>
  <si>
    <t>STONE RESTORATION &amp; REPAIR</t>
  </si>
  <si>
    <t>TREATMENTS TO INSITU MASONRY</t>
  </si>
  <si>
    <t>POINTING CRACKS IN STONEWORK</t>
  </si>
  <si>
    <t>RE-POINTING</t>
  </si>
  <si>
    <t>WINDOW RE-POINTING</t>
  </si>
  <si>
    <t>Generally</t>
  </si>
  <si>
    <t>Downtakings/Demolition works to be carried out in accordance with BS 6187:2000 Code of Practice for Demolition and generally the provisions of the Health &amp; Safety at Work Act 1974 etc.</t>
  </si>
  <si>
    <t xml:space="preserve">DISRUPTIVE SURVEY </t>
  </si>
  <si>
    <t>Eaves; n/e 1m girth</t>
  </si>
  <si>
    <t>Carried Forward</t>
  </si>
  <si>
    <t>Brought Forward</t>
  </si>
  <si>
    <t>Nr</t>
  </si>
  <si>
    <t>Timber safe lintols; exposing bearing ends; testing and inspecting</t>
  </si>
  <si>
    <t>DOWNTAKINGS</t>
  </si>
  <si>
    <t>WOODWORK</t>
  </si>
  <si>
    <t>Aprons</t>
  </si>
  <si>
    <t xml:space="preserve">Downtakings </t>
  </si>
  <si>
    <t>Unit</t>
  </si>
  <si>
    <t>Qty</t>
  </si>
  <si>
    <t>Cost</t>
  </si>
  <si>
    <t>One coat sealer, two full coats emulsion paint</t>
  </si>
  <si>
    <t>CEILINGS</t>
  </si>
  <si>
    <t>WALLS</t>
  </si>
  <si>
    <t>Underlay</t>
  </si>
  <si>
    <t>Roof Ventilators</t>
  </si>
  <si>
    <t xml:space="preserve">Roof Anchors </t>
  </si>
  <si>
    <t xml:space="preserve">All leadwork to comply with Lead Sheet Association guidance and recommendations; BS6915:2001: Code of Practice </t>
  </si>
  <si>
    <t>The Contractor must ensure that whatever type of scaffolding is used that every precaution is taken not to damage any windows etc of the flats/close within the tenement on which he is working.  The Contractor shall be responsible for any damage caused by erection or dismantling of scaffolding.</t>
  </si>
  <si>
    <t>Further, every possible precaution must be taken to prevent the scaffolding being abused by children, thieves etc.</t>
  </si>
  <si>
    <t>The Contractor’s attention is drawn to the fact that where alterations are carried out to existing chimneyheads, it may be necessary to disconnect fires and temporarily block off fireplace openings as described in the Description of Works.  The Contractor will, therefore, require to give sufficient warning of his programme for these work to adjacent owners in order that they may make any temporary arrangements necessary. The Contractor will be responsible for contacting adjacent owners and arranging access.</t>
  </si>
  <si>
    <t>Temporary Works</t>
  </si>
  <si>
    <t>Allow for the following:</t>
  </si>
  <si>
    <t>Providing water for the works.</t>
  </si>
  <si>
    <t>The necessary temporary piping and stand-pipes as required for temporary water supply for the works, including paying all charges.</t>
  </si>
  <si>
    <t>Providing lighting and power for the works and temporary arrangements for distribution about the Site including paying all charges and clearing away and making good at completion.</t>
  </si>
  <si>
    <t>Temporary measures as may be required for access to the works and for execution of the works, including any special arrangements for Sub-Contractors.</t>
  </si>
  <si>
    <t>Local rates on temporary buildings.</t>
  </si>
  <si>
    <t>Temporary telephone facilities on the site.</t>
  </si>
  <si>
    <t>Avoidance of Nuisance</t>
  </si>
  <si>
    <t>The Contractor shall take all necessary precautions to avoid inconvenience and interference with the public or the occupiers of adjoining property.</t>
  </si>
  <si>
    <t>Ownership of Material</t>
  </si>
  <si>
    <t xml:space="preserve">All materials resulting from the works unless stated in item descriptions shall become the property of the Contractor and must be removed from the site, together with all rubbish and debris. </t>
  </si>
  <si>
    <t>%</t>
  </si>
  <si>
    <t xml:space="preserve">PLANT: Include Provisional Sums for: </t>
  </si>
  <si>
    <t>(Rates for plant costs will be as set out in the Schedule of Basic Plant</t>
  </si>
  <si>
    <t>Charges published by the RICS current at the Date of Tender).</t>
  </si>
  <si>
    <t>AMOUNT OF PROVISIONAL SUMS TO SUMMARY</t>
  </si>
  <si>
    <t>PETROLOGICAL SURVEY</t>
  </si>
  <si>
    <t>Front elevation</t>
  </si>
  <si>
    <r>
      <t xml:space="preserve">The works measured in the following section reflects the survey information to date and </t>
    </r>
    <r>
      <rPr>
        <b/>
        <sz val="10"/>
        <rFont val="Arial"/>
        <family val="2"/>
      </rPr>
      <t>all works are provisional</t>
    </r>
    <r>
      <rPr>
        <sz val="10"/>
        <rFont val="Arial"/>
        <family val="2"/>
      </rPr>
      <t>. The scope of works may increase or decrease once the chimney heads been inspected.</t>
    </r>
  </si>
  <si>
    <t>WHB</t>
  </si>
  <si>
    <t>Re-fitting set aside kitchen units as per page 1 item A</t>
  </si>
  <si>
    <r>
      <t xml:space="preserve">The works measured in the following items </t>
    </r>
    <r>
      <rPr>
        <b/>
        <sz val="10"/>
        <rFont val="Arial"/>
        <family val="2"/>
      </rPr>
      <t>are provisional and subject to remeasurement</t>
    </r>
    <r>
      <rPr>
        <sz val="10"/>
        <rFont val="Arial"/>
        <family val="2"/>
      </rPr>
      <t xml:space="preserve">. </t>
    </r>
  </si>
  <si>
    <t>A55</t>
  </si>
  <si>
    <t>DAYWORKS</t>
  </si>
  <si>
    <t>LABOUR: Include Provisional Sums for:</t>
  </si>
  <si>
    <t>Prime cost of labour incurred before the Final Completion Date:</t>
  </si>
  <si>
    <t>Add for percentage adjustment:</t>
  </si>
  <si>
    <t>Prime cost of labour incurred after the Final Completion Date:</t>
  </si>
  <si>
    <t>MATERIALS AND GOODS: For prime cost incurred at any time during</t>
  </si>
  <si>
    <t xml:space="preserve">Add for percentage adjustment: </t>
  </si>
  <si>
    <t>The Contractor shall be held responsible for ensuring that no damage is caused to any existing pipes, ducts, sewers, gas, water and electricity service mains or installations, telephone cables and overhead cables by any of his own labour force or those of any Sub-Contractor.  Any such damage shall be reported immediately and the necessary repairs carried out entirely at the Contractor’s expense.  Before commencing site operations, the Contractor should ascertain from the utilities boards concerned the position of all service mains and cables and take any other steps which will minimise the risks of damage.</t>
  </si>
  <si>
    <t>Protection of Drains, Plumbing and Heating Services During Operations</t>
  </si>
  <si>
    <t>Method Statements</t>
  </si>
  <si>
    <t>Method Statements should be included within the Construction Phase Plan. Notwithstanding this, the Contractor should provide Method Statements as required by the Contract Administrator stating the means and sequence of operations by which he proposes to carry out works.  The Contractor shall submit his Method Statements in sufficient time for the Contract Administrator to give it full consideration prior to the works commencing.</t>
  </si>
  <si>
    <t>Samples</t>
  </si>
  <si>
    <t>Provide samples of materials to be used in the works for approval as required by the Contract Administrator. Samples should be mounted on display boards if requested. Allow for maintaining all samples on display on site for the duration of the contract or until instructed to be removed by the Contract Administrator.  All samples are to be provided timeously to allow for approval by the Contract Administrator.  Samples shall be removed by the Contractor on completion of the works. Samples of the following will be required :-</t>
  </si>
  <si>
    <t>Stone repair product.</t>
  </si>
  <si>
    <t>Natural stone replacement</t>
  </si>
  <si>
    <t>Marching-In Inspections</t>
  </si>
  <si>
    <t>Roads (Scotland) Act 1984</t>
  </si>
  <si>
    <t>Opening Public Roads and Footpaths</t>
  </si>
  <si>
    <t>Crossings at Public Footpaths</t>
  </si>
  <si>
    <t>Disconnecting gas feed to cooker point &amp; reinstating on completion; gas safe approved engineer to disconnect/reconnect.</t>
  </si>
  <si>
    <t>Preparing existing painted walls; surface to be dry, clean, free from efflorescence, salts organic growths; thoroughly rub down; remove all loose, scaling paint; fill as necessary, sand down and wash down surfaces</t>
  </si>
  <si>
    <t>GENERAL ITEMS PERTAINING TO THE WORKS CONTAINED WITHIN THIS SECTION</t>
  </si>
  <si>
    <t>Notwithstanding the General Preliminaries and Supplementary conditions the contractor should make allowance for the following:</t>
  </si>
  <si>
    <t>On completion of the Timber treatment and Damp proofing works approved guarantees shall be issued by the contractor or his sub-contractor on the works carried out in this section against any recurrence of fungal decay, damp penetration in the treated areas. The guarantee shall be effective for not less than 20 years and must have insurance backing from Guarantee Protection Insurance Ltd or Guarantee Protection Administration, or equal and approved scheme. Delivery of the guarantee must be made at Practical Completion. For the avoidance of doubt supplier only guarantees are not acceptable.</t>
  </si>
  <si>
    <t>Rolled lead sheet, BS EN 12588: 1999; underlay; needled, non-woven, polyester geo-textile, include applying patination oil as required, cutting and waste</t>
  </si>
  <si>
    <t xml:space="preserve">Not withstanding the general preliminaries and supplementary conditions the contractor must include in his rates/costs for all temporary protection which is deemed to include the provision and maintenance of waterproof coverings, tarpaulin and the like to ensure that the properties are kept wind and watertight for the duration of the contract </t>
  </si>
  <si>
    <t>Drawings</t>
  </si>
  <si>
    <t>The standard detail drawings are to be referred to throughout the operation of this contract. They may, from time to time be revised or changed and you will be given the opportunity to amend rates affected by any changes. Each change will be formally notified and clarification of your intention to amend rates sought. From time to time you may receive sketch/detail drawings relevant to the works at the discretion of the CA.</t>
  </si>
  <si>
    <t>Prior to commencement of work a March-in inspection will be carried out jointly by the Contract Administrator and the Contractor, to determine the condition of the property including fittings, fitments, fixtures and decoration.  The condition of adjacent roads, footpaths, garden and boundary fences will also be recorded. Contractor to allow for undertaking said surveys to all properties and producing a photographic record of the condition within each individual flat before taking possession of the site.  Provide CA with a copy of the photographic reports to all flats.</t>
  </si>
  <si>
    <t>All works described hereafter are considered 'Provisional' until further clarification whether pre-contract or during ongoing works have been clarified in written instruction/email by the C.A. to the winning contractor</t>
  </si>
  <si>
    <t>Include the Provisional Sum of £2,500.00</t>
  </si>
  <si>
    <t>The work is defined as follows: Provisional sum of £2,500 for asbestos removal / disposal identified by the refurbishment asbestos survey. (Note: works to be undertaken by approved licenced contractor)</t>
  </si>
  <si>
    <t>The Contractor shall be held entirely responsible for any damage which may be caused to the buildings and adjoining property or to persons through improper or insufficient shoring or protection or any other cause arising through the execution of the works and he shall make good any such damage at his own cost and shall hold the Employer free from any claim which may be made in consequence of any such damage.  The Contractor is advised to carefully examine the plans and the structure to be demolished and all adjoining property, in order to ascertain the condition and the nature and extent of the shoring and protection etc required.</t>
  </si>
  <si>
    <t>Work will be carried out between the hours of 8.00 am and 6.00 pm Monday to Friday.  Weekend and Public holiday working will not be permitted except by prior agreement with the Contract Administrator.</t>
  </si>
  <si>
    <t>The majority of Tenants/Owners will be decanted during the contract and the Contractor will be given vacant possession of the these properties for the duration of the works. Where Tenants/Owners will remain within their properties, no works are expected within these areas of the building.</t>
  </si>
  <si>
    <t>Within his own temporary accommodation the Contractor shall provide a facility to suit a maximum of 8 persons for the use of the Contract Administrator at site meetings. This accommodation shall be clean, heated and free from disturbance during the times required by the Contract Administrator or his Representative.  It is not necessary for this accommodation to be kept for the sole use of the Contract Administrator at times other than site meetings.  The Contractor may use this accommodation for his own meetings etc but proposed usage must be approved by the Contract Administrator.</t>
  </si>
  <si>
    <t>The Contractor’s temporary buildings shall be situated within the site boundaries and shall be properly maintained and suitably identified with the Contractor’s name.  Contractor to make provision for permits in rates.  The duration of the permit for the site compound will be based on the contractors programme and will be agreed by the contractor and CA prior to application /implementation.  Potential lead in time for permits estimated to be 4 weeks.  Contractor must apply for permits within agreed time frame, evidence of application required.</t>
  </si>
  <si>
    <t>All temporary fencing, hoardings, fans, planked footways, guard-rails, gantries and the like, as may be necessary for protecting the public, for the proper execution of the works and for meeting the requirements of any local or other authority, including any necessary temporary lighting and power and maintaining as long as required.</t>
  </si>
  <si>
    <t>Front elevation(s)</t>
  </si>
  <si>
    <t>Gutter Works</t>
  </si>
  <si>
    <t>Flat walls; internally</t>
  </si>
  <si>
    <t>Allow for removing existing timber skirting leaving surface clean ready to receive new.</t>
  </si>
  <si>
    <t>Allow for removing all existing ash deafening from between floor joists and remove from site.</t>
  </si>
  <si>
    <t>Allow for supplying and fitting one full row of 150mm x 50mm dwangs along cut edge of ceiling, ensuring that cut edge have 50% depth of timber to allow fixing. Include for all fixings required.</t>
  </si>
  <si>
    <t>Allow for supplying and fitting new 150mm x 50mm pressure impregnated timber dwangs along inside channel of beam between joist ends, joist centres to remain as existing, including all fixings.</t>
  </si>
  <si>
    <t>Allow for supplying and fitting new 50mm x 25mm pressure impregnated timber grounds to sides of joists ready to take new 9mm sheathing ply for sound deafening.</t>
  </si>
  <si>
    <t>Allow for supplying and fitting new 9mm sheathing ply inserts between joists.</t>
  </si>
  <si>
    <t>Allow for carefully removing any loose stonework above lintel that may fall when lintel removed.</t>
  </si>
  <si>
    <t>Allow for supplying and re-building loose or damaged stonework above lintel with class b engineering brickwork including all mortar as required.</t>
  </si>
  <si>
    <t>Allow for supplying and fitting 50mm x 25mm pressure treated timbers to build down to form base of window head ingoe complete leaving ready to receive new plasterboard ingoe including all fixings, packers etc</t>
  </si>
  <si>
    <t>Allow for flood spraying all areas masonry walls in areas where rot is identified with suitable fungicidal spray.</t>
  </si>
  <si>
    <t>Type C: 100*145: 1500 long</t>
  </si>
  <si>
    <t>Forming pocket in brick/stone to receive new joist end; removing all debris from site.  Isolated pockets n/e 1m2</t>
  </si>
  <si>
    <t>Close Plaster Repairs</t>
  </si>
  <si>
    <t>Allow for supplying and fitting 1nr layer of new 12.5mm plasterboard sheeting to internal walls including all filling; with final 2-3mm plaster skim coat to full area leaving smooth and ready to receive new decoration.</t>
  </si>
  <si>
    <t>The contractor must include in his rate/cost for all the work involved in tracing the full extent and source of all fungal growth, infestation, dampness etc. The contractor will be required to execute the actual amount of work required to rectify the full extent of fungal growth, infestation, dampness and associated works etc.; in accordance with the rates provided against items of work described in the following section.</t>
  </si>
  <si>
    <t>Prior to commencing downtakings/demolition works the contractor is required to prepare and submit to the CA  &amp; Structural Engineer Method Statement(s) and drawings detailing the sequence of works, temporary works etc.</t>
  </si>
  <si>
    <t>18mm thick to roofs; forming lining at skews gutters, back gutters etc; girth n/e 600mm</t>
  </si>
  <si>
    <t>Prepare and apply biocide masonry wash; remove all algae, lichen moss etc; thoroughly wash down; all in strict accordance with manufacturer's printed instructions</t>
  </si>
  <si>
    <t>All Plastered general surfaces; close walls</t>
  </si>
  <si>
    <t>Plastered general surfaces; close walls</t>
  </si>
  <si>
    <t>Plastered general surfaces; close ceilings</t>
  </si>
  <si>
    <t>Smoke test all live flues; Gas safe approved engineer to provide report on condition.</t>
  </si>
  <si>
    <t xml:space="preserve">Carry out a hammer test and petrological survey of stonework. Provide report to CA on condition of stonework and recommendations.  Carefully remove 2No. 50mm dia. cores of sandstone from existing façade, location of cores to be approved by Contract Administrator. Core samples to be undertaken within two weeks of contract award.  Samples to be sent to British Geological Society for petrographic report for suitable matching of repairs. Cores to be sent to the following address: British Geological Society, Murchison House, West Mains Road, Edinburgh, EH9 3LA; within 1 week of samples being cored.  Stone schedule to be provided to CA in excel format with stone sizes and numbered accordingly. </t>
  </si>
  <si>
    <t>bar: 1.5m long</t>
  </si>
  <si>
    <t>Cut pockets in masonry supporting lintel, giving 150mm rest, supply and fit 100*6mm thick stainless steel, grade 18/8, angle bar, dry pack formed pockets and between lintel and bar surface</t>
  </si>
  <si>
    <t>STAINLESS STEEL BAR SUPPORTS TO LINTELS</t>
  </si>
  <si>
    <t>PROJECT SPECIFIC REQUIREMENTS</t>
  </si>
  <si>
    <r>
      <t>The Contractor, when accepted, will present a programme of the works to the Contract Administrator</t>
    </r>
    <r>
      <rPr>
        <b/>
        <u val="single"/>
        <sz val="10"/>
        <rFont val="Arial"/>
        <family val="2"/>
      </rPr>
      <t xml:space="preserve"> within two weeks of the date of acceptance</t>
    </r>
    <r>
      <rPr>
        <sz val="10"/>
        <rFont val="Arial"/>
        <family val="2"/>
      </rPr>
      <t>.  This may take the form of a simplified network or bar chart presentation, but must take into account and show all the work embraced within the contract and include for the integration of all services, sub-contractors operations, testing and commissioning inspection and acceptance of the works and in all respects must comply with the period of completion as stated in the Abstract of Schedule of Conditions.</t>
    </r>
  </si>
  <si>
    <r>
      <t xml:space="preserve">The Contractor must ensure that his scaffolding, trestles, </t>
    </r>
    <r>
      <rPr>
        <u val="single"/>
        <sz val="10"/>
        <rFont val="Arial"/>
        <family val="2"/>
      </rPr>
      <t>stair access</t>
    </r>
    <r>
      <rPr>
        <sz val="10"/>
        <rFont val="Arial"/>
        <family val="2"/>
      </rPr>
      <t xml:space="preserve"> and ladders etc, when not in use, are left in such a way as to prevent use by unauthorised persons and shall be held to have included for any security measures he deems necessary to satisfy this condition.</t>
    </r>
  </si>
  <si>
    <t>Close Walls / Ceilings</t>
  </si>
  <si>
    <t>Internal walls; to brick or stone</t>
  </si>
  <si>
    <t>Internal walls; lath</t>
  </si>
  <si>
    <t>Internal walls; to loft section</t>
  </si>
  <si>
    <t>Internal Water / Waste Pipe</t>
  </si>
  <si>
    <t>General Matters and Obligations (Cont'd)</t>
  </si>
  <si>
    <t>Temporary Works (Cont'd)</t>
  </si>
  <si>
    <t>Internal walls(above dado); to brick or stone</t>
  </si>
  <si>
    <t>Internal walls (below dado); to brick or stone</t>
  </si>
  <si>
    <t>SUB TOTAL</t>
  </si>
  <si>
    <t>CONTINGENCIES (10%)</t>
  </si>
  <si>
    <t>AMOUNT TO FORM OF TENDER</t>
  </si>
  <si>
    <t>SIGNED……………………………………………………</t>
  </si>
  <si>
    <t>DATE………………………………………………………</t>
  </si>
  <si>
    <t>83 mm dia; external; conductor pipes; rear elevation</t>
  </si>
  <si>
    <t>Break out existing clean off mortar and lay aside for re-use; provisional allowance</t>
  </si>
  <si>
    <t>Existing stair support steelwork</t>
  </si>
  <si>
    <t>Clean out all loose debris, rubbish, old insulation / building materials, fittings, equipment, furniture, bedding etc; vacuum suction of soot and dust; removing off site</t>
  </si>
  <si>
    <t>Cast iron glazed skylight; 760 x 460mm; one astragal; glazed with 6mm Georgian wired glass; pre-painted one coat primer; two undercoats; one coat  gloss; fixed in existing location</t>
  </si>
  <si>
    <t>Allow for rot treatment to masonry areas suspected of dry rot.  Exposed masonry to be cleaned down with a wire brush to remove any remaining surface mycelium. Drill 12.5mm holes at 225mm staggered centre to centre spacings 1 metre above, below and around outbreak to at least one third full thickness of wall. Holes to be irrigated with minimum one quarter gallon of suitable fungicide. Fungicide also to be brushed liberally to all surrounding surfaces and walls sprayed with fungicide, approximately 1 gallon to every 4.5 square metres.</t>
  </si>
  <si>
    <t xml:space="preserve">extra; connection to existing gutters; </t>
  </si>
  <si>
    <t>BILL NO. 2 - PROJECT SPECIFIC REQUIREMENTS</t>
  </si>
  <si>
    <t>BILL NO. 3 - PROVISIONAL SUMS</t>
  </si>
  <si>
    <t>BILL NO. 4 - DOWNTAKINGS / MISC REPAIRS</t>
  </si>
  <si>
    <t>BILL NO. 5 - BUILDERSWORK</t>
  </si>
  <si>
    <t xml:space="preserve">BILL NO. 4 - GENERAL DOWNTAKINGS </t>
  </si>
  <si>
    <t>AMOUNT OF GENERAL DOWNTAKINGS TO SUMMARY</t>
  </si>
  <si>
    <t>STAIRWELL</t>
  </si>
  <si>
    <t xml:space="preserve">Measurement Sheet - </t>
  </si>
  <si>
    <t>26 Annette Street &amp; 273 Allison Street</t>
  </si>
  <si>
    <t>Allison Street Elevation</t>
  </si>
  <si>
    <t>Length</t>
  </si>
  <si>
    <t>Height</t>
  </si>
  <si>
    <t>Annette Street Elevation</t>
  </si>
  <si>
    <t>Pointing</t>
  </si>
  <si>
    <t>Full</t>
  </si>
  <si>
    <t>Shopfront</t>
  </si>
  <si>
    <t>Door</t>
  </si>
  <si>
    <t>Area</t>
  </si>
  <si>
    <t>Roof Quants</t>
  </si>
  <si>
    <t>Tiles</t>
  </si>
  <si>
    <t>Ridge Tiles</t>
  </si>
  <si>
    <t>Valley</t>
  </si>
  <si>
    <t xml:space="preserve">Velux </t>
  </si>
  <si>
    <t>Cast Iron Roof light</t>
  </si>
  <si>
    <t>Total</t>
  </si>
  <si>
    <t>Close</t>
  </si>
  <si>
    <t>Treads</t>
  </si>
  <si>
    <t>TBC</t>
  </si>
  <si>
    <t>Ballustrades</t>
  </si>
  <si>
    <t>Fix</t>
  </si>
  <si>
    <t>Replace</t>
  </si>
  <si>
    <t>Rear Elevation</t>
  </si>
  <si>
    <t>BILL NO. 6 - ROOFING</t>
  </si>
  <si>
    <t>BILL NO. 7 - LEAD SHEET COVERINGS/FLASHINGS</t>
  </si>
  <si>
    <t>BILL NO. 9 - JOINER/GLAZIER</t>
  </si>
  <si>
    <t>BILL NO.10 - PLUMBING</t>
  </si>
  <si>
    <t>BILL NO. 12 - REPAIR/RENOVATION TO MASONRY/ &amp; BRICKWORK</t>
  </si>
  <si>
    <t>BILL NO. 13 - PAINTING &amp; DECORATION</t>
  </si>
  <si>
    <t>BILL NO. 14 - BUILDING SERVICES</t>
  </si>
  <si>
    <t>FLOORS</t>
  </si>
  <si>
    <t>Preparing existing painted ceilings; surface to be dry, clean, free from efflorescence, salts organic growths; thoroughly rub down; remove all loose, scaling paint; fill as necessary, sand down and wash down surfaces</t>
  </si>
  <si>
    <t>Plastered general surfaces; close ceilings etc</t>
  </si>
  <si>
    <t>Solum walls</t>
  </si>
  <si>
    <t>Party Walls (in attic area)</t>
  </si>
  <si>
    <t>AMOUNT OF BUILDERSWORK TO SUMMARY</t>
  </si>
  <si>
    <t>extra; leaf guards</t>
  </si>
  <si>
    <t>Supply and fit lighting system in position, comprising 3 Nr Thorn PopPack 6000 lumen 1500mm LED Batten; mounted to timber structure; include all necessary wiring, metal containment, light switch, lamps etc; include all necessary connections to landlords supply</t>
  </si>
  <si>
    <t>Disconnect and remove existing close lighting to facilitate repairs</t>
  </si>
  <si>
    <t>ok</t>
  </si>
  <si>
    <t>Allow the provisional sum of £1,000 for removal of any lead pipes found and replacement with copper piping.</t>
  </si>
  <si>
    <t>Include the Provisional Sum of £1,000</t>
  </si>
  <si>
    <t>Spot weld to securely fix existing balustrades; internal common stair; allow for fixing both ends</t>
  </si>
  <si>
    <t>n/e 50 thick; to close floors / landings n/e 1200mm wide; provisional allowance</t>
  </si>
  <si>
    <t>83 mm dia rainwater pipe; rear elevation</t>
  </si>
  <si>
    <t>Carry out periodic 'Select' electrical test &amp; provide written report to CA on condition within 3 weeks of possession; flats</t>
  </si>
  <si>
    <t>Carry out safety check to gas fired boiler (assumed combination) by gas safe approved engineer within 3 weeks of possession. Provide written report to CA on condition; flats</t>
  </si>
  <si>
    <t>Detail work; band courses and the like to match existing profile; girth n/e 300mm</t>
  </si>
  <si>
    <t>Detail work; window hoods and the like to match existing profile; girth n/e 300mm</t>
  </si>
  <si>
    <t>MISC WORKS</t>
  </si>
  <si>
    <t>For Information Only</t>
  </si>
  <si>
    <t>BILL NO. 7 - LEADWORK</t>
  </si>
  <si>
    <t>BILL NO. 8 - TIMBER PRESERVATION WORKS</t>
  </si>
  <si>
    <t>BILL NO. 10 - PLUMBING</t>
  </si>
  <si>
    <t>BILL NO. 11 - CHIMNEYHEADS</t>
  </si>
  <si>
    <t>BILL NO. 12 - REPAIRS TO MASONRY</t>
  </si>
  <si>
    <t>BILL NO. 13 - PAINTING &amp; DÉCOR</t>
  </si>
  <si>
    <t xml:space="preserve">Provisional Sum of £5,000.00 for the works to the internal rainwater / waste / soil pipework within the flats </t>
  </si>
  <si>
    <t>Supply and lay 150 mm thk glasswool insulation laid between ceiling  joist and 150mm thk insulation laid over joists</t>
  </si>
  <si>
    <t>Proprietary quick drying levelling screeds to steps and landing, thickness 8-12mm, include for cleaning down, keying surface to form key, applying as per manufacturers recommendations, forming neat joints and surface finishes.  Include for all protection works and temporary staging as may be required.</t>
  </si>
  <si>
    <t>Proprietary quick drying levelling screeds to landing, thickness 8-12mm, include for cleaning down, keying surface to form key, applying as per manufacturers recommendations, forming neat joints and surface finishes.  Include for all protection works and temporary staging as may be required.</t>
  </si>
  <si>
    <t>Roof Anchorage Safety bolts;  fixed in accordance with manufacturers printed instructions; cutting concrete roof/ridge tiles; provide pull test certificates</t>
  </si>
  <si>
    <t>Double swing windows; European redwood; factory double glazed &amp; finished; standard splayed horns; locking casement handles with keepers; installed in accordance with manufacturer's recommendations; dpc stapled to head &amp; jambs</t>
  </si>
  <si>
    <t>Cleaning out cracks in stonework; filling joints with resin injection Type N; strictly in accordance with manufacturer's recommendation</t>
  </si>
  <si>
    <t>Plant and materials will only be situated or deposited on roads, footpaths or verges, where no alternative location is practical.  The Contractor must obtain Police, Building Control and the City Council’s permission for siting of material or plant, including cranes on public roads and footpaths and must observe the Road Traffic Acts and any other regulations regarding safety, temporary lighting etc.  Any damage caused to roads, footpaths or verges resulting from the Contractor’s operations shall be made good at his own expense.</t>
  </si>
  <si>
    <t>Depositing materials or rubbish from downtakings on garden areas, roads, footpaths or verges will not be allowed.  The Contractor must provide skips for storage of such items, must obtain Police, Building Control and Glasgow City Council permission for siting of skips and must observe the Road Traffic Acts and any other regulations regarding safety, temporary lighting etc.</t>
  </si>
  <si>
    <t>The Contractor must allow for all the requirements of this Act and for obtaining any necessary permissions from and complying with all conditions laid down by Glasgow City Council in relation to this Act..</t>
  </si>
  <si>
    <t>The Contractor must allow for obtaining permission from Glasgow City Council to form crossings at public footpaths at designated points to allow access for plant etc and for constructing and later reinstating crossing points, all in accordance with detailed requirements of the Maintenance Section of the above Authority.</t>
  </si>
  <si>
    <t>The Contractor must allow for obtaining permission from Glasgow City Council to open public roads and footpaths.  All temporary reinstatement to be in accordance with the requirements of the Maintenance Section of the above Authority.</t>
  </si>
  <si>
    <t>Control of noise pollution and all other statutory obligations, include ascertaining from Glasgow City Council, what requirements or restrictions, if any, shall apply to the work in respect of Noise Control.  Any such restrictions may include the type of plant to be used, the methods of working and maximum permissible noise levels.  No instruction issued by the Contract Administrator or his representative shall relieve the Contractor from compliance with these.</t>
  </si>
  <si>
    <t>Upvc/fibreglass half round gutters inclusive of all accessories; rear elevation</t>
  </si>
  <si>
    <t>Prepare surface (scabble surface) and wet; apply  St Ashlar Lithomex repair mortar; strictly in accordance with manufacturer's recommendations; finish coat and tooling to match existing stonework; form joints with adjoining repairs; repairs to simulate stonework; include for protection</t>
  </si>
  <si>
    <t>STONE REPLACEMENT</t>
  </si>
  <si>
    <t>Natural sandstone; Type TBC (from survey results)</t>
  </si>
  <si>
    <t>lintol; exceeding 700mm but not exceeding 1200mm long</t>
  </si>
  <si>
    <t>Cill; exceeding 700mm but not exceeding 1200mm long</t>
  </si>
  <si>
    <t>Plain polished ashlar; front elevation, sawn six sides, random sizes; exposed face polished; in new areas</t>
  </si>
  <si>
    <t xml:space="preserve">Taking down all existing aerials, satellite dishes etc., and remove off site.  Include all items within attic area, chimney heads and elevations.  </t>
  </si>
  <si>
    <t>Take down and remove off site existing cast iron roof light and dispose</t>
  </si>
  <si>
    <t>Stripping concrete ridge tiles and dispose of debris off site</t>
  </si>
  <si>
    <t>Roof Anchorage Safety bolts;  provide pull test certificates at end of making good defect period</t>
  </si>
  <si>
    <t>Supply and fit new marine grade plywood to replace old fascia at gutter; to be sized on site; include for decoration; colour to be confirmed by CA</t>
  </si>
  <si>
    <t>to rear elevation</t>
  </si>
  <si>
    <t>Stair Treads &amp; Landings (Cont'd)</t>
  </si>
  <si>
    <t>Proprietary lead slate pieces incorporating neoprene collar/gasket, "MacFlash" or similar, (approx size 400 x 600); dressed over tilting fillets with a welted finish - 3 edges</t>
  </si>
  <si>
    <t>to existing 110 dia vent pipe</t>
  </si>
  <si>
    <t>Gutter Reinstatements</t>
  </si>
  <si>
    <t>BILL NO. 11 - REPAIRING/RENOVATING CHIMNEYHEADS</t>
  </si>
  <si>
    <t>RENDERED COATINGS (Cont'd)</t>
  </si>
  <si>
    <t>E/o Expanet stainless steel; bellcast stop beads</t>
  </si>
  <si>
    <t>E/o Expanet stainless steel; bellcast corner beads</t>
  </si>
  <si>
    <t>Cills or lintols: repairs to match existing profile; girth n/e 400mm</t>
  </si>
  <si>
    <t>Programme (Cont'd)</t>
  </si>
  <si>
    <t>Scaffolding Cont'd)</t>
  </si>
  <si>
    <t>Site Security (Cont'd)</t>
  </si>
  <si>
    <t>Protecting and Cleaning the Works (Cont'd)</t>
  </si>
  <si>
    <t>Balustrades in 25mm steel box channel; internal common stair; casting into mortices in masonry with molten lead and welding to metal core rail at head</t>
  </si>
  <si>
    <t xml:space="preserve">Buff / Polish sandstone where friable or stained.  Using carborundum disc, pick out areas, polish as directed.  Include control of dust and protection.  </t>
  </si>
  <si>
    <t>n/e 40mm thick; in areas; plain ashlar; front elevation</t>
  </si>
  <si>
    <t>n/e 40mm thick; in areas; squared rubble; rear elevation</t>
  </si>
  <si>
    <t>cornice, band or string course; section 200 x 250; various profiles</t>
  </si>
  <si>
    <t>STONE INDENTATION</t>
  </si>
  <si>
    <t>Cutting out decayed, defective and cracked work; replacing with new natural sand stone, Natural Stone Quarries; bedding and jointing in lime mortar; 1 part NHL 5: 3 parts sand; slightly recessed pointing as the work proceeds</t>
  </si>
  <si>
    <t>150 thick; indents; sawn six sides, plain ashlar; exposed face polished; in isolated areas not exceeding 0.25m2</t>
  </si>
  <si>
    <t>150 thick; indents; random rubble; in isolated areas not exceeding 0.25m2; rear elevation</t>
  </si>
  <si>
    <t>Preparing existing floors; surface to be dry, clean, free from efflorescence, salts organic growths; thoroughly rub down, use acid clean or similar to remove plaster debris etc; fill as necessary, sand down and wash down surfaces</t>
  </si>
  <si>
    <t xml:space="preserve">Supply materials and install new Spanish H3 slates, 400 x 200mm. Allow for double slates to the eaves and verge details to minimise wind uplift and ensure that all necessary clips are installed to bottom edge of slates. Allow for all necessary cuttings etc. and ensure installed in accordance with manufactures Technical instructions. </t>
  </si>
  <si>
    <t>Slater Work</t>
  </si>
  <si>
    <t xml:space="preserve">Underlay to BS747; breather membrane underlay with 150mm laps in each direction; all cutting and waste. Contractor to ensure that the felt is dressed underneath the new slates to ensure adequate cover. </t>
  </si>
  <si>
    <t>A Thorburn Ltd</t>
  </si>
  <si>
    <t>Campbell &amp; Smith</t>
  </si>
  <si>
    <t>Cornhill B S</t>
  </si>
  <si>
    <t>Cull and Hogg</t>
  </si>
  <si>
    <t>Forbes Davidson</t>
  </si>
  <si>
    <t>G Grigg and Son</t>
  </si>
  <si>
    <t>James Breck Ltd</t>
  </si>
  <si>
    <t>Stonetec Ltd</t>
  </si>
  <si>
    <t>Watson and Lyall</t>
  </si>
  <si>
    <t>Average</t>
  </si>
  <si>
    <t>e/o supply/fix T-pren joint covers in code 6 n/e 400mm girth</t>
  </si>
  <si>
    <t>Allow for supplying and fixing code 6 lead covering to parapet, plywood base, girth 500mm, max length 1500mm, min overlap 150mm, turned down upstand at wall head and other side down front elevation with drip detail.  Include all fixings and welts.</t>
  </si>
  <si>
    <t>New Wallhead cloak in code 4, (approx average girth n/e 400mm), dressed up and under slates, secured with copper clout nails, dressed over tilting fillet with a welted finish.  Max length 2000mm, min overlap 150mm, with other side dressed down rear elevations</t>
  </si>
  <si>
    <t>Club Skews</t>
  </si>
  <si>
    <t>5m worktop;</t>
  </si>
  <si>
    <t>1000mm x 2200mm; rear elevation</t>
  </si>
  <si>
    <t>PREAMBLES</t>
  </si>
  <si>
    <t>The contractor must include in his rate/cost for designing, erecting and removing all temporary works as required to facilitate the following works.  This should include the hire of their own Engineer for all temporary works designs if deemed to be required.</t>
  </si>
  <si>
    <t>AMOUNT OF STRUCTURAL WORKS TO SUMMARY</t>
  </si>
  <si>
    <t>Rate Only</t>
  </si>
  <si>
    <t>Rate only</t>
  </si>
  <si>
    <t>Supply and fit new wall mounted close lighting, comprising 2Nr LED fittings to ground floor and 1Nr LED fittings to each level above (3Nr) and 1Nr external IP rated fitting above rear exit door; include for all necessary cabling within new metal conduit; connections to existing landlords supply; including all necessary builders work, making good surfaces disturbed; all as per attached Stair and Back Lighting Service Guide 2021/22</t>
  </si>
  <si>
    <t>BILL NO. 15 - STRUCTURAL WORKS</t>
  </si>
  <si>
    <t>Prior to commencing works the contractor is required to prepare and submit to the CA  &amp; Structural Engineer Method Statement(s) and drawings detailing the sequence of works and temporary works etc. required for the structural works as referred to below</t>
  </si>
  <si>
    <r>
      <t xml:space="preserve">The works measured in the following section reflects the survey information to date </t>
    </r>
    <r>
      <rPr>
        <b/>
        <sz val="10"/>
        <rFont val="Arial"/>
        <family val="2"/>
      </rPr>
      <t>and where indicated some works are provisional</t>
    </r>
    <r>
      <rPr>
        <sz val="10"/>
        <rFont val="Arial"/>
        <family val="2"/>
      </rPr>
      <t xml:space="preserve">. The scope of works may increase or decrease once the building has been thoroughly opened up and inspected. </t>
    </r>
  </si>
  <si>
    <t>Allow for providing full and adequate support to the existing ceiling/floor with acro-props footed onto 200mm x 50mm batton’s to floor below, for the duration of the repair.</t>
  </si>
  <si>
    <t>Internal ceilings (Common Close); to timber joist above</t>
  </si>
  <si>
    <t>The work is defined as follows: Pest control and/or eradication</t>
  </si>
  <si>
    <t>Stripping off and removing existing leadwork 'Parapet Gutter' and all associated flashings and the like; denail sarking. Dispose of debris off site</t>
  </si>
  <si>
    <t>Internal ceilings; lath</t>
  </si>
  <si>
    <t>E/o raking and cutting</t>
  </si>
  <si>
    <t xml:space="preserve">lin m </t>
  </si>
  <si>
    <t>E/o cutting around pipes and the like</t>
  </si>
  <si>
    <t>E/o cutting for safety anchor points</t>
  </si>
  <si>
    <t xml:space="preserve">Inline Slate Roof Vent (size to suit new slate); holing sarking and fixing in accordance with manufacturers instructions. To be slate vents. Fixed at rear roof facing slope at 1000 ctrs top and bottom of roof. </t>
  </si>
  <si>
    <t>Existing Skirting</t>
  </si>
  <si>
    <t>Existing T&amp;G Flooring</t>
  </si>
  <si>
    <t>Existing Ash Deafening</t>
  </si>
  <si>
    <t>Existing Ceilings</t>
  </si>
  <si>
    <t>150mm x 50mm dwangs</t>
  </si>
  <si>
    <t>Hit &amp; Miss Acro-Prop Supports</t>
  </si>
  <si>
    <t xml:space="preserve"> 50mm x 25mm Grounds</t>
  </si>
  <si>
    <t>9mm Ply</t>
  </si>
  <si>
    <t>22mm Tongue &amp; Groove Chipboard</t>
  </si>
  <si>
    <t>150mm x 15 mm Ogee MDF Skirting</t>
  </si>
  <si>
    <t>Allow for supplying and fitting new 150mm x 15 mm ogee MDF skirting to match existing profile including all fixings leaving ready for re-decoration.</t>
  </si>
  <si>
    <t>GAS INSTALLATIONS</t>
  </si>
  <si>
    <t>ELECTRICAL INSTALLATIONS</t>
  </si>
  <si>
    <t>ATTIC LIGHTING INSTALLATION</t>
  </si>
  <si>
    <t>CLOSE LIGHTING INSTALLATION</t>
  </si>
  <si>
    <t xml:space="preserve">e/o; Wire 2 ground floor and 1 first floor fittings to 24/7 lighting </t>
  </si>
  <si>
    <t>AERIAL &amp; SATELLITE INSTALLATION</t>
  </si>
  <si>
    <t>PLUMBING INVESTIGATION</t>
  </si>
  <si>
    <r>
      <rPr>
        <b/>
        <u val="single"/>
        <sz val="10"/>
        <color indexed="8"/>
        <rFont val="Arial"/>
        <family val="2"/>
      </rPr>
      <t>Upon completion</t>
    </r>
    <r>
      <rPr>
        <u val="single"/>
        <sz val="10"/>
        <color indexed="8"/>
        <rFont val="Arial"/>
        <family val="2"/>
      </rPr>
      <t xml:space="preserve"> of the works action a full CCTV drainage survey of the sub-soil drainage system servicing the property, the survey should include both surface water and soil drainage. Two copies of a detailed report indicating pipe sizes, drainage locations invert levels and any deficiencies. Include for the provision of 2 copies of the CCTV survey on DVD or other digital format.</t>
    </r>
  </si>
  <si>
    <t>Stiff Brush</t>
  </si>
  <si>
    <t>TREATMENTS TO INSITU MASONRY (Cont'd)</t>
  </si>
  <si>
    <t>Buff / Polish</t>
  </si>
  <si>
    <t>Reinforcement to repairs; drill holes and insert plastic rawlplugs &amp; 50mm long brass screws at 150mm vertically &amp; 300 mm horizontally; wrap in No.16 gauge SWG non ferrous wire</t>
  </si>
  <si>
    <t>Attic Hatch Door</t>
  </si>
  <si>
    <t>ROOF LININGS</t>
  </si>
  <si>
    <t>ROOF LININGS (Cont'd)</t>
  </si>
  <si>
    <t>ATTIC ACCESS HATCH</t>
  </si>
  <si>
    <t>Screed/concrete surfaces; close floor, landings and treads</t>
  </si>
  <si>
    <t>Allow for supplying and fitting 15mm Gyproc Fireline plasterboard sheeting to underside of joist; taped &amp; filled joints, ready to receive new decoration, to form new ceilings were removed.</t>
  </si>
  <si>
    <t>15mm Gyproc Fireline Plasterboard</t>
  </si>
  <si>
    <t>Internal ceilings(below landings); to timber joist above</t>
  </si>
  <si>
    <t>Close Plaster Repairs (Cont'd)</t>
  </si>
  <si>
    <r>
      <t xml:space="preserve">Cut out defective masonry unit and dispose of debris; insert new unit bedding and jointing in lime sand mortar; slightly recessed pointing as the works proceed; include for mortices and dowels secured in epoxy mortar; include for all necessary propping; </t>
    </r>
    <r>
      <rPr>
        <b/>
        <u val="single"/>
        <sz val="10"/>
        <rFont val="Arial"/>
        <family val="2"/>
      </rPr>
      <t>Note - contractor to confirm dimensions on site before ordering</t>
    </r>
  </si>
  <si>
    <t>K</t>
  </si>
  <si>
    <t>Roof Anchorage Safety bolts;  fixed in accordance with manufacturers printed instructions; provide pull test certificates at Practical Completion</t>
  </si>
  <si>
    <t>8 wall units;</t>
  </si>
  <si>
    <t>8 base units;</t>
  </si>
  <si>
    <t>Cast Iron; rain, soil and waste pipes and fittings; joints in running lengths; connection to below ground drainage</t>
  </si>
  <si>
    <t xml:space="preserve">Allow for drainage sub-contractor to attended site with jetting crew to undertake HPJW to clean and clear all existing underground drainage lines
</t>
  </si>
  <si>
    <t>Re-pointing: imperial brick in stretcher bond; raking out loose/friable joints to a depth of 25 mm; flush out joints with bonding agent; repoint in 1:3 cement:lime:sand mortar; bag rub finish</t>
  </si>
  <si>
    <t>RATE ONLY</t>
  </si>
  <si>
    <r>
      <t xml:space="preserve">Scaffolding design and installation to be the responsibility of the contractor.  Allow for supplying and erecting scaffolding for undertaking works specific to the project, including all edge protection for adjoining roofs including producing a photographic record of condition of roof coverings and for making good any damage caused to adjoining properties. Scaffold to be walk through type with foam protection round all legs, no horizontal members below 2.4 metres from pavement level.  Include for all mechanic hoists or access plant required for the duration of the works.  Full take down and removal of scaffolding and making good any tie holes with approved plugs or mastic fill to be included. </t>
    </r>
    <r>
      <rPr>
        <b/>
        <u val="single"/>
        <sz val="10"/>
        <rFont val="Arial"/>
        <family val="2"/>
      </rPr>
      <t>Stair access to be provided to front or rear of the property</t>
    </r>
    <r>
      <rPr>
        <b/>
        <sz val="10"/>
        <rFont val="Arial"/>
        <family val="2"/>
      </rPr>
      <t>.</t>
    </r>
  </si>
  <si>
    <t>Upon taking possession of the site but prior to commencing works, contractor to allow for undertaking a project specific intrusive refurbishment asbestos survey, in accordance with UKAS accredited procedures based on HSE guidance note MDHS 100 'Surveys, Sampling and Assessment of Asbestos containing materials' s and the Control of Asbestos at Work Regulations 2006.  Include for min 10Nr samples and producing a register of findings.  Provisional Sum £4,000.00</t>
  </si>
  <si>
    <t>Include the Provisional Sum of £7,000.00</t>
  </si>
  <si>
    <t>Include the Provisional Sum of £4,000.00</t>
  </si>
  <si>
    <t>Include the Provisional Sum of £1,500.00</t>
  </si>
  <si>
    <t>Carefully stripping existing slates from roof slope, roofing felt etc; denail sarking. Sort through existing Scottish slate and Dispose to coup.</t>
  </si>
  <si>
    <t>Lead Hip / Ridge</t>
  </si>
  <si>
    <t>Ridge</t>
  </si>
  <si>
    <t>Hip</t>
  </si>
  <si>
    <t>Valley Gutter</t>
  </si>
  <si>
    <t xml:space="preserve">Valley gutter in code 6, (approx girth 600), secured with copper clout nails; dressed over tilting fillets with a welted finish - 2 edges </t>
  </si>
  <si>
    <t>Cupola</t>
  </si>
  <si>
    <t>Apron flashings to Cupola in code 6 lead (approx girth n/e 600mm); dressed over timber with welted finish under adjacent slates</t>
  </si>
  <si>
    <t>Apron flashing to cupola in code 5 lead, (approx girth 200mm), secured with copper clout nails</t>
  </si>
  <si>
    <t>Skew to between 21 Garturk and 19 Garturk</t>
  </si>
  <si>
    <t>Skew adjoining at Allison Street</t>
  </si>
  <si>
    <t>Carefully take down and remove off site existing Cupola; inclusive of glass, lead, temporary repairs and all timbers</t>
  </si>
  <si>
    <t>Cupola complete</t>
  </si>
  <si>
    <t>Item</t>
  </si>
  <si>
    <t>Solum</t>
  </si>
  <si>
    <t>Remove all organic matter, rubbish, debris etc., and dispose from site; reduce levels n/e 500mm and sterilise with dual fungicide/insecticide spray</t>
  </si>
  <si>
    <t>1100mm x 2100mm; front elevation</t>
  </si>
  <si>
    <t xml:space="preserve">18mm thick to roofs; forming lining at Parapet Gutters; girth n/e 800mm; to all 3 sides (base, upstand and top of parapet wall) </t>
  </si>
  <si>
    <t>AMOUNT OF JOINER-GLAZIER TO SUMMARY</t>
  </si>
  <si>
    <t>BILL NO. 8 - TIMBER PRESERVATION &amp; ASSOCIATED REPAIRS TO INTERNAL FINISHES (RATE ONLY)</t>
  </si>
  <si>
    <t>PLEASE NOTE THIS BILL SECTION IS FOR RATE ONLY ITEMS ONLY AND WILL NOT BE CARRIED FORWARD TO SUMMARY PAGE</t>
  </si>
  <si>
    <t>On completion of the opening up works (taken elsewhere) the contractor is to provide a written report from a timber treatment and damp proofing specialist on the condition of the premises. The report is to contain recommendations for the treatment of any timber decay or damp-proofing works required. The survey must be undertaken by a suitably qualified approved (preferably PCA member) contractor with supporting sketches and plans / drawings showing location of all proposed works. Full report to be submitted to CA within one week of site start date to establish full extent of works required.  Contractors rates to allow for any subsequent visits by rot sub-contractor during the course of the contract.</t>
  </si>
  <si>
    <t>Double windows</t>
  </si>
  <si>
    <t>Tripartite windows</t>
  </si>
  <si>
    <t>Bressemer Beam</t>
  </si>
  <si>
    <t>Timber bressemer beams; exposing bearing ends; testing and inspecting</t>
  </si>
  <si>
    <t xml:space="preserve">Large windows to front façade. </t>
  </si>
  <si>
    <t>Close Beams</t>
  </si>
  <si>
    <t>Timber/steel beams; exposing bearing ends; testing and inspecting.</t>
  </si>
  <si>
    <t>Common close</t>
  </si>
  <si>
    <t>Structural Roof Timber Replacement</t>
  </si>
  <si>
    <t>Carefully cut back dry rot affected rafter ends and associated celling joist ends. Dispose of all debris off site in a safe and controlled manner. Affected timbers to be cut back by at least 1000mm beyond area of timber decay. New treated joist timbers to be sized to match retained timbers( Rafters: Typically 170 x 50mm and Ceiling Joists: Typically 170 x 55mm) and to be bolt fixed to the retained sections on a hit and miss basis with 12mm dia. steel bolts with toothed plate connectors. Retained timbers to receive a brush application of a suitable timber preservative, to be applied in strict accordance with manufactures published instructions. Allow for the installation of a plywood gusset plate (at both sides) to each replacement rafter end and new vertical timber legs.</t>
  </si>
  <si>
    <t>Carefully remove dry/wet rot affected timber wall plate. Dispose of all debris off site in a safe and controlled manner. Supply and install a new tanalised timber wall plate sized to match the existing, treated timber wall plate fixed on top of  a Visqueen DPC layer. Allow for building in wall plate as necessary.</t>
  </si>
  <si>
    <t xml:space="preserve">ROOF VOID </t>
  </si>
  <si>
    <t>Bressumer Beam replacement</t>
  </si>
  <si>
    <t>Joist End Replacement</t>
  </si>
  <si>
    <t>Allow for carefully lifting existing floor finishes and T&amp;G floorboards, include for de-nailing and setting aside for re-use. Remove to safe area existing floor covering (presume multiple layers) including any underlay.</t>
  </si>
  <si>
    <t>Allow for carefully cutting back ceiling including cornice below, cut back to 0.8m beyond cut joist ends ensuring a straight line cut to ceiling leaving remaining ceiling firmly fixed to existing joists.Include for disposal of debris.</t>
  </si>
  <si>
    <t>Allow for provide full and adequate support to the existing ceiling/floor with acro-props footed onto 200mm x 50mm batton’s to floor below, for the duration of the repair.</t>
  </si>
  <si>
    <t>Allow for carefully cutting away existing timber joists at external wall including clearing out pockets etc leaving ready to receive new.  Allow for carefully cutting back damaged floor joist ends and for supplying and installing new pressure treated floor joists bolted through remainder of joists to a minimum length of 800mm from cut edge of joist.  Allow for supplying and fitting new 200mm x 50mm pressure impregnated joists from cut edge to external wall including insertion into existing masonry pockets. Joist ends in contact with masonry to be fully sealed with bitumen socks to a minimum of 50mm beyond masonry, including all fixings, packers etc.</t>
  </si>
  <si>
    <t>Joist End Replacement (Cont'd)</t>
  </si>
  <si>
    <t>Allow for supplying and laying 150mm of quietex sound insulation between joists leaving flush to the top of joists.</t>
  </si>
  <si>
    <t>Allow for supplying and fitting new timber floorboards complete including all new fixings as required, all to match existing.</t>
  </si>
  <si>
    <t>Allow for supplying and fitting 2nr layers of new 9.5mm plasterboard to ceiling including all filling; with final 2-3mm plaster skim coat to full area leaving smooth and ready to receive new decoration.</t>
  </si>
  <si>
    <t>Allow for supplying and fitting new 150mm x 15 mm ogee timber skirting to match existing profile including all fixings leaving ready for re-decoration.</t>
  </si>
  <si>
    <t>Masonry Treatment</t>
  </si>
  <si>
    <t>Timber Safe Lintel Replacement</t>
  </si>
  <si>
    <t>Timber safe lintels over windows and door openings; minimum bearing 150mm, include for all propping, lintels laid in correct positions as per manufacturer guidance: strip out exposed timber safe lintels, dispose of all debris off site in a safe and controlled manner, replace with single / sets of type C / D,  non- composite prestressed precast concrete lintols, include for all dry packing required.  Prepare openings &amp; supply and build into single span openings 3 nr type C / D pre-stressed concrete lintols;pinning &amp; consolidating; cutting to suit opening; consolidate in courses of 327mm thk brickwork (min 5 courses) above opening; on levelling bed of mortar; 650 mm x 150mm once bent BAT restraint strap</t>
  </si>
  <si>
    <t>Allow for carefully stripping off existing window boards and setting aside for re-use.</t>
  </si>
  <si>
    <t>Allow for supplying and fitting 50mm x 25mm pressure treated timbers to build out to form base of window side ingoes complete leaving ready to receive new plasterboard ingoe.</t>
  </si>
  <si>
    <t>Insulation</t>
  </si>
  <si>
    <t>100mm glasswool insulation on netting; nailed to joists</t>
  </si>
  <si>
    <t>Framing</t>
  </si>
  <si>
    <t>50 x 50mm wps framing for dry lining on metal angle cleats; plugged &amp; screwed to brick/stone; 400 mm crs; dwangs at sheet joints; sole and head rails; skirtings grounds and dwangs at 600mm crs</t>
  </si>
  <si>
    <t>Insurance</t>
  </si>
  <si>
    <t>20 year insurance backed guarantee comprising Guaranteed Protection Trust/Guarantee Protection Administration or similar approved scheme</t>
  </si>
  <si>
    <t>The work is defined as follows: Anticipated Rot Works as instructed by CA</t>
  </si>
  <si>
    <t>83 mm dia rainwater pipe; front elevation (internal)</t>
  </si>
  <si>
    <t>110 mm dia waste / soil pipe; front elevation (internal)</t>
  </si>
  <si>
    <t xml:space="preserve">7 Vent mid slope chimney head; assume average height 2000mm (Garturk Street Elevation) </t>
  </si>
  <si>
    <t>7 Vent mid slope chimney head; assume average height 2000mm (Allison Street Elevation Slope)</t>
  </si>
  <si>
    <t>16 Vent mutual chimney head; assume average height 2500mm (Garturk Street)</t>
  </si>
  <si>
    <t>16 Vent mutual chimney head; assume average height 2500mm (Allison Street)</t>
  </si>
  <si>
    <t>Window (58nr)</t>
  </si>
  <si>
    <t>Front elevation (s)</t>
  </si>
  <si>
    <t>Machine core out and remove from stone previous/historic scaffold ties, dooks etc include filling with lithomex to match stone;</t>
  </si>
  <si>
    <t xml:space="preserve">Allow for carefully removing the existing TV aerials and sky dishes fixed to the chimneyheads. Allow for all necessary works to temporarily site the aerials and sky dishes on the scaffolding ensuring that the picture quality and reception is not affected by the relocation works.  Include for stripping and removal of any redundant aerials, associated cabling etc.  Supply and install new combined communal digital TV aerial/Sky Q Dish System, common mast, fixed through roof void upon completion of works; digital aerial; sky q dish, sky dish for foreign channels; amplifier; electric power supply (spur); wired to points in living room of flats (7nr); include for the provision of one number point to the commercial units below (1nr); provide recessed or surface socket outlet.  Test signals and ensure all working on completion. </t>
  </si>
  <si>
    <t>All works to be priced in conjunction with Greig Penman Ltd Consulting Services tender drawings ref DRG.No's: 4748/001-004</t>
  </si>
  <si>
    <t>TEMPORARY WORKS</t>
  </si>
  <si>
    <t>Take down and remove existing rotten timber beam (2Nr) and replace with new 203*203*52kg/m UC Beam; include for dwanging to timber joists either side using 45*200mm timbers at max 900mm centres; include for cutting out space and installation of new 440*150*215mm deep padstone below new beam one side; all as per Detail Sheet 2</t>
  </si>
  <si>
    <t>Beam Nr 1 not exceeding 5m</t>
  </si>
  <si>
    <t>Beam Nr 2 not exceeding 5m</t>
  </si>
  <si>
    <t>GROUND TO FIRST FLOOR WORKS</t>
  </si>
  <si>
    <t>REAR CLOSE</t>
  </si>
  <si>
    <t xml:space="preserve">to Rear passageway </t>
  </si>
  <si>
    <t>Temporary Works to allow removal off wall to underside of stair at ground floor level</t>
  </si>
  <si>
    <t>TEMPORARY WORKS - STAIRWAY</t>
  </si>
  <si>
    <t>WALL TO UNDERSTAIR CUPBOARD</t>
  </si>
  <si>
    <t>INTERNAL WORKS</t>
  </si>
  <si>
    <t>FLOOR JOIST TIES</t>
  </si>
  <si>
    <t>to 2nd Floor (Garturk Street)</t>
  </si>
  <si>
    <t>to 3rd Floor (Garturk Street)</t>
  </si>
  <si>
    <r>
      <t xml:space="preserve">Temporary Works required between ground floor ceiling and First Floor (See proposal within drawing package) </t>
    </r>
    <r>
      <rPr>
        <i/>
        <u val="single"/>
        <sz val="10"/>
        <rFont val="Arial"/>
        <family val="2"/>
      </rPr>
      <t>NB Contractor to design their own temporary works solution this solution is to allow pricing to be carried out as no additional claim will be permitted</t>
    </r>
  </si>
  <si>
    <t>to beam 1 (allow 2.5m2 pointed both sides)</t>
  </si>
  <si>
    <t>to beam 2 (allow 2.5m2 pointed both sides)</t>
  </si>
  <si>
    <t>Take out, remove off site around 3 courses of brickwork and reinstate with new; as per required works as per Detail Sheet 2 and section A-A</t>
  </si>
  <si>
    <t>Take down and remove buckled wall and rebuild in 27N/mm2 brick in class 3 mortar built off existing footing; include infilling at head with non shrink grout; all as per Detail Sheet 2</t>
  </si>
  <si>
    <t xml:space="preserve">to 1st Floor (Garturk Street) </t>
  </si>
  <si>
    <t xml:space="preserve">Tie Rods to 3rd Floor </t>
  </si>
  <si>
    <t>MUTUAL WALL TIE ROD (REAR ELEVATION)</t>
  </si>
  <si>
    <t xml:space="preserve">to close walls </t>
  </si>
  <si>
    <t>to flat walls</t>
  </si>
  <si>
    <t>to close walls</t>
  </si>
  <si>
    <t>TIMBER FLOOR REPLACEMENT (FLATS)</t>
  </si>
  <si>
    <t xml:space="preserve">Allow for carefully lifting existing area of T&amp;G floorboards, and remove from site.  </t>
  </si>
  <si>
    <t>Allow for carefully cutting away existing timber joists at external wall including clearing out pockets etc leaving ready to receive new.  Allow for removing damaged floor joist and for supplying and installing new pressure treated 250mm x 50mm floor joists inserting into existing masonry pockets. including all fixings, packers etc</t>
  </si>
  <si>
    <t>250mm x 50mm C24 Floor Joists; not exceeding 5000mm</t>
  </si>
  <si>
    <t>Allow for supplying and laying building paper, 75mm of quietex and 100mm rockwool sound insulation between joists leaving flush to the top of joists.</t>
  </si>
  <si>
    <t>new defeaning</t>
  </si>
  <si>
    <t>Allow for supplying and fitting new 32mm Tongue &amp; Groove Floorboard complete, including all new fixings and matching levels to existing as required.</t>
  </si>
  <si>
    <t>Include the Provisional Sum of £10,000.00</t>
  </si>
  <si>
    <t>The work is defined as follows: Additional Structural Works</t>
  </si>
  <si>
    <t>Include the Provisional Sum of £50,000.00</t>
  </si>
  <si>
    <t>Provisional Sum of £5,000.00 for further underground drainage repairs which may be required after HPJW.</t>
  </si>
  <si>
    <t>Contractor to develop and design all temporary works required for remedial works and to prepare sequence of works, method statements, design drawings as appropriate by suitably qualified Structural Engineer; design to be signed off by GCC Engineer</t>
  </si>
  <si>
    <t xml:space="preserve">New Ceiling restraint to buckled wall comprising 150*50mm C24 joists at 400mm centres longitudinally with 2nr 150*50 C24 double edge fixed to walls with expamet frame anchors (MFAC Type) fixed with M12 Hilti HAS rods; include for 9mm ply top and bottom and to side battens; as per Detail Sheet 2 </t>
  </si>
  <si>
    <t>to area under stair approx. 2500mm x 1200mm; ensuring new wall tied into stair wall and bonded into front wall below stair with ancon staifix wall starter system or equal</t>
  </si>
  <si>
    <t>Take up and lay aside T &amp; G flooring, remove existing deafening and Install 2no 250*50mm dwangs with timber bearers secured to joists; include for drilling 12mm dia stainless steel roads at 450mm centres from outside in; include Hilti Hit HY270 resin in dust free holes; bolted with 60*60*5mm washer plates; all as per detail 1B on detail sheet 1; include for reinstating floor make up with timber grounds, plywood, building paper, 75mm quietex and 100mm rockwool insulation complete with reinstating / replacement of T &amp; G floor boards to match existing</t>
  </si>
  <si>
    <t>Install new 25mm dia sheradised mild steel rod length to be determined on site with 150mm threaded at one end to take washer and nut, other end welded all round with 5mm fillet weld to slot in mild steel plate; steel plate to be 2000mm x 75mm wide x 8mm thick bolted to mutual wall with 4nr M10 Hilti HAR Rod installed with Hilti HIT HY 270 Resin; all as per Detail Sheet 1 and drawing 005</t>
  </si>
  <si>
    <t>Cut back existing plaster as required; install new 6mm dia grade 304 stainless steel helibar by Helifix; 600mm long at 15omm centres (or to suit mortar bedding); inject Helibond grout over full width allowing to harden making good plaster walls ready for decoration by others; all as per Detail Sheet 1 and as per Detail 2A</t>
  </si>
  <si>
    <t>Cut back existing plaster as required; install new 6mm dia grade 304 stainless steel helibar by Helifix; 600mm long at 15omm centres (or to suit mortar bedding); inject Helibond grout over full width allowing to harden making good plaster walls ready for decoration by others; all as per Detail Sheet 1 and as per Detail 2B</t>
  </si>
  <si>
    <t>Allow for carefully removing ceilings, including cornice below. Include for disposal of debris.</t>
  </si>
  <si>
    <t>Plastered general surfaces; dado band; girth approx. 75mm</t>
  </si>
  <si>
    <t>Concrete/stone; margins; girth approx. 250mm</t>
  </si>
  <si>
    <t>Timber handrail to staircase; girth approx. 180mm</t>
  </si>
  <si>
    <t>Rake and repoint existing windows using sand mastic; including blocking out; approx. 6 l/m per window (58nr)</t>
  </si>
  <si>
    <t>Supply and fit new 450 mm high chimney can c/w with cowl; provisional allowance</t>
  </si>
  <si>
    <t>Weber render systems (alternatives must be agreed with CA prior to use): Preparatory coat: 'Weber rendered' textured to receive upper coat: undercoat: 'Weber rendPUC' scratched to receive upper coat: final coat 'Weber rendTTS'  finished to a smooth surface (sample to be provided for approval prior to application/direction to be giving by Contract Administrator); include for forming sharp arises and fair joints to existing.  Scoring to resemble ashlar walling, all lines straight and true/level and plumb, finished neat: 8mm deep.</t>
  </si>
  <si>
    <t>125 diameter half round cast iron deepflow gutters;  include for gutter brackets at 400 centres</t>
  </si>
  <si>
    <t>Take out windows including component parts; casement etc; lay aside for later refitting</t>
  </si>
  <si>
    <t>Remove existing attic hatch door from site; create opening of approx. 1000mm square, fit new 60 minute fire rated timber hatch include for new hinges, bolt and heavy duty coded padlock to secure hatch (CA to advise of 4 digit combination)</t>
  </si>
  <si>
    <t>Sarking boards; cut back sarking boards; approx. size 200 x 19mm to expose rafters and ceiling joists, denail &amp; remove debris from site</t>
  </si>
  <si>
    <t>Carefully cut out and remove existing defective/rotten timber bressummer beam. Dispose of all debris off site in a safe and controlled manner. Include for all suitable temporary support in order to carry out works and removal of any affected adjacent materials. Allow for supplying and fitting new like for like sized beam, typically approx. 3.5m a 0.25m x 0.25m or as per Structural Engineers specifications.(Additional Items for lifting floors and cutting back ceilings etc listed below).</t>
  </si>
  <si>
    <t>Allow for supplying and fixing new wall head gutter in code 6 to new plywood gutter boards, (approx. average girth n/e 1200mm), dressed up and under slates at roof slope, secured with copper clout nails, dressed over tilting fillet with a welted finish.  Max length 2000mm, min overlap 150mm, with other side dressed up parapet to height of 250mm minimum.  Include for forming all overflows and outlets in lead, all cutting, waste and lead burning and for T Pren joints to be incorporated every 1500mm as required</t>
  </si>
  <si>
    <t>Supplying and fixing of new code 6 lead with copper straps and non-corrosive nails at maximum 900mm centres; dressed over and including suitable timber roll and over slates; girth approx 625mm.</t>
  </si>
  <si>
    <t>e/o crown pieces at junction of ridge and hip capping's</t>
  </si>
  <si>
    <t>Apron flashings to club skew in code 5 lead, (approx girth n/e 800),dressing to form bossed/lead welded angles; cutting new raggle; plugging &amp; screwing; pointing up with one part polysulphide mastic and the other side dressed over new timber tilting filler and under new slate (taken for elsewhere)</t>
  </si>
  <si>
    <t>Supplying and fixing new code 6 lead capping to skews (approx girth 600); dressed over edges on both sides; dressed to form welted finish; include tingled joints</t>
  </si>
  <si>
    <t>Apron flashings to chimney in code 5 lead, (approx girth n/e 800),dressing to form bossed/lead welded angles; cutting new raggle; plugging &amp; screwing; pointing up with one part polysulphide mastic</t>
  </si>
  <si>
    <t>Fascia's</t>
  </si>
  <si>
    <t>Rake out masonry beds to form key, clean down ready to receive new finishes; apply suitable renovating plaster and High Impact Finishing plaster to walls at any height with steel float finish. Finished thickness as existing (approx. 40mm). Include for providing stainless steel angle beads and stop beads, leaving all surfaces ready for decoration.</t>
  </si>
  <si>
    <t>Rake out masonry beds to form key, clean down ready to receive new finishes; apply Cement Render to walls at any height with steel float finish. Finished thickness as existing (approx. 40mm). Include for providing stainless steel angle beads and stop beads, leaving all surfaces ready for decoration.</t>
  </si>
  <si>
    <t>Form new high level internal wall; comprising 70*38mm timber frame studs at 600mm centres, two layer 12.5mm Fireline board; joints and corners taped and filled; screw fixed to studs; include for intumescent sealant to perimeter and at junctions with other finishes; allow for plaster skim to one side, one mist coat in preparation for painting (taken for elsewhere)</t>
  </si>
  <si>
    <t>Take down and re site aerials, satellite dishes etc from neighbouring properties to correct chimney heads</t>
  </si>
  <si>
    <t>Remove off site all insulation and debris from attic space; approx. 1nr 8 yard skip worth and dispose of all items off site</t>
  </si>
  <si>
    <t>BILL NO. 1 - PRELIMINARIES (SEE SEPARATE DOCUMENT) Breakdown to be submitted with tender submission</t>
  </si>
  <si>
    <t>Install new Forsyth 'Lonsdale' cupola glazing system inclusive of 7mm Georgian Wire Safety Glass; to suit existing opening ; include for timber perimeter kerb etc</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</si>
</sst>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_)"/>
    <numFmt numFmtId="165" formatCode="&quot;£&quot;#,##0.00"/>
    <numFmt numFmtId="166" formatCode="[$-809]dd\ mmmm\ yyyy"/>
    <numFmt numFmtId="167" formatCode="#,##0.00;[Red]#,##0.00"/>
    <numFmt numFmtId="168" formatCode="&quot;£&quot;#,##0.00;[Red]&quot;£&quot;#,##0.00"/>
    <numFmt numFmtId="169" formatCode="#,##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0.00;\-#,##0.00;"/>
    <numFmt numFmtId="176" formatCode="#,##0.00_ ;\-#,##0.00\ "/>
  </numFmts>
  <fonts count="66">
    <font>
      <sz val="10"/>
      <name val="Arial"/>
      <family val="0"/>
    </font>
    <font>
      <u val="single"/>
      <sz val="10"/>
      <name val="Arial"/>
      <family val="2"/>
    </font>
    <font>
      <b/>
      <sz val="10"/>
      <name val="Arial"/>
      <family val="2"/>
    </font>
    <font>
      <b/>
      <u val="single"/>
      <sz val="10"/>
      <name val="Arial"/>
      <family val="2"/>
    </font>
    <font>
      <u val="single"/>
      <sz val="10"/>
      <color indexed="12"/>
      <name val="Arial"/>
      <family val="2"/>
    </font>
    <font>
      <sz val="9"/>
      <name val="Arial"/>
      <family val="2"/>
    </font>
    <font>
      <b/>
      <sz val="9"/>
      <name val="Arial"/>
      <family val="2"/>
    </font>
    <font>
      <vertAlign val="superscript"/>
      <sz val="10"/>
      <name val="Arial"/>
      <family val="2"/>
    </font>
    <font>
      <b/>
      <i/>
      <sz val="10"/>
      <name val="Arial"/>
      <family val="2"/>
    </font>
    <font>
      <b/>
      <u val="single"/>
      <sz val="10"/>
      <color indexed="8"/>
      <name val="Arial"/>
      <family val="2"/>
    </font>
    <font>
      <sz val="10"/>
      <color indexed="8"/>
      <name val="Arial"/>
      <family val="2"/>
    </font>
    <font>
      <sz val="9"/>
      <name val="Tahoma"/>
      <family val="2"/>
    </font>
    <font>
      <b/>
      <sz val="9"/>
      <name val="Tahoma"/>
      <family val="2"/>
    </font>
    <font>
      <sz val="10"/>
      <color indexed="12"/>
      <name val="Arial"/>
      <family val="2"/>
    </font>
    <font>
      <b/>
      <sz val="10"/>
      <color indexed="8"/>
      <name val="Arial"/>
      <family val="2"/>
    </font>
    <font>
      <u val="single"/>
      <sz val="10"/>
      <color indexed="8"/>
      <name val="Arial"/>
      <family val="2"/>
    </font>
    <font>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17"/>
      <name val="Arial"/>
      <family val="2"/>
    </font>
    <font>
      <b/>
      <u val="single"/>
      <sz val="10"/>
      <color indexed="17"/>
      <name val="Arial"/>
      <family val="2"/>
    </font>
    <font>
      <u val="single"/>
      <sz val="10"/>
      <color indexed="10"/>
      <name val="Arial"/>
      <family val="2"/>
    </font>
    <font>
      <b/>
      <u val="single"/>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B050"/>
      <name val="Arial"/>
      <family val="2"/>
    </font>
    <font>
      <b/>
      <u val="single"/>
      <sz val="10"/>
      <color rgb="FF00B050"/>
      <name val="Arial"/>
      <family val="2"/>
    </font>
    <font>
      <u val="single"/>
      <sz val="10"/>
      <color rgb="FFFF0000"/>
      <name val="Arial"/>
      <family val="2"/>
    </font>
    <font>
      <b/>
      <u val="single"/>
      <sz val="10"/>
      <color rgb="FFFF0000"/>
      <name val="Arial"/>
      <family val="2"/>
    </font>
    <font>
      <b/>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style="thin"/>
      <right style="double"/>
      <top>
        <color indexed="63"/>
      </top>
      <bottom>
        <color indexed="63"/>
      </bottom>
    </border>
    <border>
      <left>
        <color indexed="63"/>
      </left>
      <right>
        <color indexed="63"/>
      </right>
      <top style="double"/>
      <bottom>
        <color indexed="63"/>
      </bottom>
    </border>
    <border>
      <left style="thin"/>
      <right style="double"/>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double"/>
      <right>
        <color indexed="63"/>
      </right>
      <top style="double"/>
      <bottom>
        <color indexed="63"/>
      </bottom>
    </border>
    <border>
      <left style="double"/>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85">
    <xf numFmtId="0" fontId="0" fillId="0" borderId="0" xfId="0" applyAlignment="1">
      <alignment/>
    </xf>
    <xf numFmtId="0" fontId="1" fillId="0" borderId="10" xfId="0" applyFont="1" applyBorder="1" applyAlignment="1">
      <alignment vertical="top" wrapText="1"/>
    </xf>
    <xf numFmtId="0" fontId="2" fillId="0" borderId="10" xfId="0" applyFont="1" applyBorder="1" applyAlignment="1">
      <alignment horizontal="left" vertical="top" wrapText="1"/>
    </xf>
    <xf numFmtId="0" fontId="2" fillId="0" borderId="10" xfId="0" applyFont="1" applyBorder="1" applyAlignment="1">
      <alignment vertical="top" wrapText="1"/>
    </xf>
    <xf numFmtId="0" fontId="3" fillId="0" borderId="10" xfId="0" applyFont="1" applyBorder="1" applyAlignment="1">
      <alignment vertical="top" wrapText="1"/>
    </xf>
    <xf numFmtId="0" fontId="2" fillId="0" borderId="0" xfId="0" applyFont="1" applyAlignment="1">
      <alignment vertical="top"/>
    </xf>
    <xf numFmtId="0" fontId="0" fillId="0" borderId="0" xfId="0" applyFont="1" applyAlignment="1">
      <alignment vertical="top"/>
    </xf>
    <xf numFmtId="0" fontId="0" fillId="0" borderId="10" xfId="0" applyFont="1" applyBorder="1" applyAlignment="1">
      <alignment vertical="top"/>
    </xf>
    <xf numFmtId="0" fontId="0" fillId="0" borderId="10" xfId="0" applyFont="1" applyBorder="1" applyAlignment="1">
      <alignment vertical="top" wrapText="1"/>
    </xf>
    <xf numFmtId="0" fontId="0" fillId="0" borderId="11" xfId="0" applyFont="1" applyBorder="1" applyAlignment="1">
      <alignment vertical="top"/>
    </xf>
    <xf numFmtId="0" fontId="0" fillId="0" borderId="12" xfId="0" applyFont="1" applyBorder="1" applyAlignment="1">
      <alignment vertical="top"/>
    </xf>
    <xf numFmtId="0" fontId="0" fillId="0" borderId="10" xfId="0" applyFont="1" applyBorder="1" applyAlignment="1">
      <alignment horizontal="left" vertical="top" wrapText="1"/>
    </xf>
    <xf numFmtId="0" fontId="0" fillId="0" borderId="10" xfId="0" applyFont="1" applyFill="1" applyBorder="1" applyAlignment="1">
      <alignment vertical="top"/>
    </xf>
    <xf numFmtId="2" fontId="0" fillId="0" borderId="0" xfId="0" applyNumberFormat="1" applyFont="1" applyBorder="1" applyAlignment="1">
      <alignment vertical="top"/>
    </xf>
    <xf numFmtId="0" fontId="0" fillId="0" borderId="0" xfId="0" applyFont="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vertical="top"/>
    </xf>
    <xf numFmtId="0" fontId="1" fillId="0" borderId="10" xfId="0" applyFont="1" applyBorder="1" applyAlignment="1">
      <alignment horizontal="left" vertical="top" wrapText="1"/>
    </xf>
    <xf numFmtId="0" fontId="0" fillId="0" borderId="13" xfId="0" applyFont="1" applyBorder="1" applyAlignment="1">
      <alignment vertical="top"/>
    </xf>
    <xf numFmtId="0" fontId="0" fillId="0" borderId="14" xfId="0" applyFont="1" applyBorder="1" applyAlignment="1">
      <alignment vertical="top"/>
    </xf>
    <xf numFmtId="0" fontId="5" fillId="0" borderId="0" xfId="0" applyFont="1" applyAlignment="1">
      <alignment vertical="top"/>
    </xf>
    <xf numFmtId="1" fontId="5" fillId="0" borderId="10" xfId="0" applyNumberFormat="1" applyFont="1" applyFill="1" applyBorder="1" applyAlignment="1">
      <alignment horizontal="center" vertical="top" wrapText="1"/>
    </xf>
    <xf numFmtId="4" fontId="5" fillId="0" borderId="10" xfId="0" applyNumberFormat="1" applyFont="1" applyFill="1" applyBorder="1" applyAlignment="1">
      <alignment horizontal="center" vertical="top" wrapText="1"/>
    </xf>
    <xf numFmtId="1" fontId="5" fillId="0" borderId="10" xfId="0" applyNumberFormat="1" applyFont="1" applyFill="1" applyBorder="1" applyAlignment="1" quotePrefix="1">
      <alignment horizontal="center" vertical="top" wrapText="1"/>
    </xf>
    <xf numFmtId="0" fontId="0" fillId="0" borderId="12" xfId="0" applyFont="1" applyBorder="1" applyAlignment="1">
      <alignment vertical="top" wrapText="1"/>
    </xf>
    <xf numFmtId="0" fontId="1" fillId="0" borderId="12" xfId="0" applyFont="1" applyBorder="1" applyAlignment="1">
      <alignment vertical="top" wrapText="1"/>
    </xf>
    <xf numFmtId="1" fontId="5" fillId="0" borderId="10" xfId="0" applyNumberFormat="1" applyFont="1" applyBorder="1" applyAlignment="1">
      <alignment horizontal="center" vertical="top" wrapText="1"/>
    </xf>
    <xf numFmtId="0" fontId="0" fillId="0" borderId="12" xfId="0" applyFont="1" applyBorder="1" applyAlignment="1">
      <alignment horizontal="left" vertical="top" wrapText="1"/>
    </xf>
    <xf numFmtId="0" fontId="2" fillId="0" borderId="12" xfId="0" applyFont="1" applyBorder="1" applyAlignment="1">
      <alignment vertical="top" wrapText="1"/>
    </xf>
    <xf numFmtId="0" fontId="0" fillId="1" borderId="13" xfId="0" applyFont="1" applyFill="1" applyBorder="1" applyAlignment="1">
      <alignment vertical="top"/>
    </xf>
    <xf numFmtId="0" fontId="0" fillId="1" borderId="14" xfId="0" applyFont="1" applyFill="1" applyBorder="1" applyAlignment="1">
      <alignment vertical="top"/>
    </xf>
    <xf numFmtId="0" fontId="2" fillId="0" borderId="12" xfId="0" applyFont="1" applyBorder="1" applyAlignment="1">
      <alignment horizontal="right" vertical="top" wrapText="1"/>
    </xf>
    <xf numFmtId="0" fontId="3" fillId="0" borderId="12" xfId="0" applyFont="1" applyBorder="1" applyAlignment="1">
      <alignment vertical="top" wrapText="1"/>
    </xf>
    <xf numFmtId="0" fontId="2" fillId="0" borderId="12" xfId="0" applyFont="1" applyBorder="1" applyAlignment="1">
      <alignment horizontal="left" vertical="top" wrapText="1"/>
    </xf>
    <xf numFmtId="0" fontId="2" fillId="1" borderId="15" xfId="0" applyFont="1" applyFill="1" applyBorder="1" applyAlignment="1">
      <alignment vertical="top"/>
    </xf>
    <xf numFmtId="0" fontId="2" fillId="1" borderId="15" xfId="0" applyFont="1" applyFill="1" applyBorder="1" applyAlignment="1">
      <alignment vertical="top" wrapText="1"/>
    </xf>
    <xf numFmtId="0" fontId="2" fillId="1" borderId="16" xfId="0" applyFont="1" applyFill="1" applyBorder="1" applyAlignment="1">
      <alignment vertical="top"/>
    </xf>
    <xf numFmtId="0" fontId="2" fillId="0" borderId="17" xfId="0" applyFont="1" applyBorder="1" applyAlignment="1">
      <alignment horizontal="right" vertical="top" wrapText="1"/>
    </xf>
    <xf numFmtId="0" fontId="0" fillId="1" borderId="13" xfId="0" applyFont="1" applyFill="1" applyBorder="1" applyAlignment="1">
      <alignment vertical="top" wrapText="1"/>
    </xf>
    <xf numFmtId="0" fontId="2" fillId="0" borderId="18" xfId="0" applyFont="1" applyBorder="1" applyAlignment="1">
      <alignment horizontal="center" vertical="top" wrapText="1"/>
    </xf>
    <xf numFmtId="0" fontId="2" fillId="0" borderId="18" xfId="0" applyFont="1" applyBorder="1" applyAlignment="1">
      <alignment vertical="top"/>
    </xf>
    <xf numFmtId="0" fontId="0" fillId="0" borderId="10" xfId="0" applyFont="1" applyBorder="1" applyAlignment="1">
      <alignment horizontal="justify" vertical="top"/>
    </xf>
    <xf numFmtId="0" fontId="0" fillId="0" borderId="10" xfId="0" applyFont="1" applyBorder="1" applyAlignment="1">
      <alignment horizontal="justify" vertical="top" wrapText="1"/>
    </xf>
    <xf numFmtId="0" fontId="2" fillId="0" borderId="10" xfId="0" applyFont="1" applyBorder="1" applyAlignment="1">
      <alignment horizontal="justify" vertical="top" wrapText="1"/>
    </xf>
    <xf numFmtId="0" fontId="5" fillId="0" borderId="10" xfId="0" applyFont="1" applyBorder="1" applyAlignment="1">
      <alignment vertical="top"/>
    </xf>
    <xf numFmtId="0" fontId="0" fillId="0" borderId="12" xfId="0" applyFont="1" applyBorder="1" applyAlignment="1">
      <alignment horizontal="justify" vertical="top" wrapText="1"/>
    </xf>
    <xf numFmtId="0" fontId="2" fillId="0" borderId="11" xfId="0" applyFont="1" applyBorder="1" applyAlignment="1">
      <alignment vertical="top" wrapText="1"/>
    </xf>
    <xf numFmtId="0" fontId="0" fillId="1" borderId="13" xfId="0" applyFont="1" applyFill="1" applyBorder="1" applyAlignment="1">
      <alignment horizontal="center" vertical="top"/>
    </xf>
    <xf numFmtId="0" fontId="0" fillId="33" borderId="10" xfId="0" applyFont="1" applyFill="1" applyBorder="1" applyAlignment="1">
      <alignment vertical="top"/>
    </xf>
    <xf numFmtId="0" fontId="0" fillId="33" borderId="10" xfId="0" applyFont="1" applyFill="1" applyBorder="1" applyAlignment="1">
      <alignment vertical="top" wrapText="1"/>
    </xf>
    <xf numFmtId="0" fontId="0" fillId="33" borderId="0" xfId="0" applyFont="1" applyFill="1" applyAlignment="1">
      <alignment vertical="top"/>
    </xf>
    <xf numFmtId="0" fontId="2" fillId="33" borderId="10" xfId="0" applyFont="1" applyFill="1" applyBorder="1" applyAlignment="1">
      <alignment vertical="top" wrapText="1"/>
    </xf>
    <xf numFmtId="0" fontId="0" fillId="0" borderId="19" xfId="0" applyFont="1" applyBorder="1" applyAlignment="1">
      <alignment vertical="top"/>
    </xf>
    <xf numFmtId="1" fontId="0" fillId="0" borderId="10" xfId="0" applyNumberFormat="1" applyFont="1" applyFill="1" applyBorder="1" applyAlignment="1">
      <alignment horizontal="center" vertical="top" wrapText="1"/>
    </xf>
    <xf numFmtId="4" fontId="0" fillId="0" borderId="10" xfId="0" applyNumberFormat="1" applyFont="1" applyFill="1" applyBorder="1" applyAlignment="1">
      <alignment horizontal="center" vertical="top" wrapText="1"/>
    </xf>
    <xf numFmtId="1" fontId="0" fillId="0" borderId="10" xfId="0" applyNumberFormat="1" applyFont="1" applyFill="1" applyBorder="1" applyAlignment="1" quotePrefix="1">
      <alignment horizontal="center" vertical="top" wrapText="1"/>
    </xf>
    <xf numFmtId="0" fontId="0" fillId="0" borderId="13" xfId="0" applyFont="1" applyBorder="1" applyAlignment="1">
      <alignment horizontal="right" vertical="top" wrapText="1"/>
    </xf>
    <xf numFmtId="0" fontId="0" fillId="0" borderId="10" xfId="0" applyFont="1" applyBorder="1" applyAlignment="1">
      <alignment horizontal="right" vertical="top" wrapText="1"/>
    </xf>
    <xf numFmtId="0" fontId="2" fillId="0" borderId="10" xfId="0" applyFont="1" applyBorder="1" applyAlignment="1">
      <alignment horizontal="left" vertical="top" wrapText="1" indent="4"/>
    </xf>
    <xf numFmtId="0" fontId="0" fillId="0" borderId="10" xfId="0" applyFont="1" applyBorder="1" applyAlignment="1">
      <alignment horizontal="center" vertical="top" wrapText="1"/>
    </xf>
    <xf numFmtId="0" fontId="0" fillId="0" borderId="10" xfId="0" applyFont="1" applyBorder="1" applyAlignment="1">
      <alignment horizontal="left" vertical="top" wrapText="1" indent="4"/>
    </xf>
    <xf numFmtId="0" fontId="2" fillId="0" borderId="10" xfId="0" applyFont="1" applyBorder="1" applyAlignment="1">
      <alignment horizontal="justify" vertical="top"/>
    </xf>
    <xf numFmtId="0" fontId="0" fillId="0" borderId="10" xfId="0" applyFont="1" applyBorder="1" applyAlignment="1">
      <alignment horizontal="center" vertical="top"/>
    </xf>
    <xf numFmtId="0" fontId="0" fillId="0" borderId="13" xfId="0" applyFont="1" applyBorder="1" applyAlignment="1">
      <alignment horizontal="center" vertical="top" wrapText="1"/>
    </xf>
    <xf numFmtId="0" fontId="2" fillId="1" borderId="15" xfId="0" applyFont="1" applyFill="1" applyBorder="1" applyAlignment="1">
      <alignment horizontal="center" vertical="top"/>
    </xf>
    <xf numFmtId="0" fontId="2"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horizontal="justify" vertical="top" wrapText="1"/>
    </xf>
    <xf numFmtId="0" fontId="8" fillId="0" borderId="10" xfId="0" applyFont="1" applyBorder="1" applyAlignment="1">
      <alignment vertical="top" wrapText="1"/>
    </xf>
    <xf numFmtId="0" fontId="2" fillId="1" borderId="15" xfId="0" applyFont="1" applyFill="1" applyBorder="1" applyAlignment="1">
      <alignment horizontal="justify" vertical="top" wrapText="1"/>
    </xf>
    <xf numFmtId="0" fontId="0" fillId="1" borderId="13" xfId="0" applyFont="1" applyFill="1" applyBorder="1" applyAlignment="1">
      <alignment horizontal="justify" vertical="top" wrapText="1"/>
    </xf>
    <xf numFmtId="0" fontId="3" fillId="0" borderId="10" xfId="0" applyFont="1" applyFill="1" applyBorder="1" applyAlignment="1">
      <alignment horizontal="justify" vertical="top" wrapText="1"/>
    </xf>
    <xf numFmtId="1" fontId="2" fillId="1" borderId="15" xfId="0" applyNumberFormat="1" applyFont="1" applyFill="1" applyBorder="1" applyAlignment="1">
      <alignment horizontal="center" vertical="top"/>
    </xf>
    <xf numFmtId="1" fontId="0" fillId="1" borderId="13" xfId="0" applyNumberFormat="1" applyFont="1" applyFill="1" applyBorder="1" applyAlignment="1">
      <alignment horizontal="center" vertical="top"/>
    </xf>
    <xf numFmtId="1" fontId="0" fillId="0" borderId="10" xfId="0" applyNumberFormat="1" applyFont="1" applyBorder="1" applyAlignment="1">
      <alignment horizontal="center" vertical="top"/>
    </xf>
    <xf numFmtId="1" fontId="0" fillId="0" borderId="11" xfId="0" applyNumberFormat="1" applyFont="1" applyBorder="1" applyAlignment="1">
      <alignment horizontal="center" vertical="top"/>
    </xf>
    <xf numFmtId="1" fontId="0" fillId="0" borderId="14" xfId="0" applyNumberFormat="1" applyFont="1" applyBorder="1" applyAlignment="1">
      <alignment horizontal="center" vertical="top"/>
    </xf>
    <xf numFmtId="44" fontId="2" fillId="1" borderId="15" xfId="0" applyNumberFormat="1" applyFont="1" applyFill="1" applyBorder="1" applyAlignment="1">
      <alignment horizontal="right" vertical="top" wrapText="1"/>
    </xf>
    <xf numFmtId="44" fontId="0" fillId="1" borderId="13" xfId="0" applyNumberFormat="1" applyFont="1" applyFill="1" applyBorder="1" applyAlignment="1">
      <alignment horizontal="right" vertical="top" wrapText="1"/>
    </xf>
    <xf numFmtId="44" fontId="5" fillId="0" borderId="10" xfId="0" applyNumberFormat="1" applyFont="1" applyBorder="1" applyAlignment="1">
      <alignment horizontal="right" vertical="top"/>
    </xf>
    <xf numFmtId="44" fontId="0" fillId="0" borderId="10" xfId="0" applyNumberFormat="1" applyFont="1" applyBorder="1" applyAlignment="1">
      <alignment horizontal="right" vertical="top"/>
    </xf>
    <xf numFmtId="0" fontId="0" fillId="0" borderId="13" xfId="0" applyFont="1" applyBorder="1" applyAlignment="1">
      <alignment horizontal="center" vertical="top"/>
    </xf>
    <xf numFmtId="44" fontId="2" fillId="1" borderId="15" xfId="0" applyNumberFormat="1" applyFont="1" applyFill="1" applyBorder="1" applyAlignment="1">
      <alignment horizontal="center" vertical="top" wrapText="1"/>
    </xf>
    <xf numFmtId="44" fontId="0" fillId="1" borderId="13" xfId="0" applyNumberFormat="1" applyFont="1" applyFill="1" applyBorder="1" applyAlignment="1">
      <alignment horizontal="center" vertical="top" wrapText="1"/>
    </xf>
    <xf numFmtId="44" fontId="0" fillId="0" borderId="10" xfId="0" applyNumberFormat="1" applyFont="1" applyBorder="1" applyAlignment="1">
      <alignment horizontal="center" vertical="top" wrapText="1"/>
    </xf>
    <xf numFmtId="44" fontId="0" fillId="0" borderId="10" xfId="0" applyNumberFormat="1" applyFont="1" applyBorder="1" applyAlignment="1">
      <alignment horizontal="center" vertical="top"/>
    </xf>
    <xf numFmtId="44" fontId="0" fillId="0" borderId="15" xfId="0" applyNumberFormat="1" applyFont="1" applyBorder="1" applyAlignment="1">
      <alignment horizontal="center" vertical="top"/>
    </xf>
    <xf numFmtId="44" fontId="0" fillId="0" borderId="13" xfId="0" applyNumberFormat="1" applyFont="1" applyBorder="1" applyAlignment="1">
      <alignment horizontal="center" vertical="top"/>
    </xf>
    <xf numFmtId="0" fontId="0" fillId="0" borderId="10" xfId="0" applyFont="1" applyFill="1" applyBorder="1" applyAlignment="1">
      <alignment vertical="top" wrapText="1"/>
    </xf>
    <xf numFmtId="0" fontId="0" fillId="0" borderId="10" xfId="0" applyFont="1" applyFill="1" applyBorder="1" applyAlignment="1">
      <alignment horizontal="center" vertical="top"/>
    </xf>
    <xf numFmtId="44" fontId="2" fillId="1" borderId="13" xfId="0" applyNumberFormat="1" applyFont="1" applyFill="1" applyBorder="1" applyAlignment="1">
      <alignment horizontal="center" vertical="top" wrapText="1"/>
    </xf>
    <xf numFmtId="0" fontId="0" fillId="0" borderId="12" xfId="0" applyFont="1" applyFill="1" applyBorder="1" applyAlignment="1">
      <alignment vertical="top" wrapText="1"/>
    </xf>
    <xf numFmtId="0" fontId="0" fillId="0" borderId="11" xfId="0" applyFont="1" applyFill="1" applyBorder="1" applyAlignment="1">
      <alignment vertical="top"/>
    </xf>
    <xf numFmtId="44" fontId="2" fillId="1" borderId="20" xfId="0" applyNumberFormat="1" applyFont="1" applyFill="1" applyBorder="1" applyAlignment="1">
      <alignment horizontal="center" vertical="top" wrapText="1"/>
    </xf>
    <xf numFmtId="44" fontId="2" fillId="1" borderId="17" xfId="0" applyNumberFormat="1" applyFont="1" applyFill="1" applyBorder="1" applyAlignment="1">
      <alignment horizontal="center" vertical="top" wrapText="1"/>
    </xf>
    <xf numFmtId="44" fontId="0" fillId="0" borderId="12" xfId="0" applyNumberFormat="1" applyFont="1" applyBorder="1" applyAlignment="1">
      <alignment horizontal="center" vertical="top"/>
    </xf>
    <xf numFmtId="44" fontId="2" fillId="0" borderId="21" xfId="0" applyNumberFormat="1" applyFont="1" applyBorder="1" applyAlignment="1">
      <alignment horizontal="center" vertical="top"/>
    </xf>
    <xf numFmtId="0" fontId="10" fillId="0" borderId="0" xfId="0" applyFont="1" applyFill="1" applyBorder="1" applyAlignment="1" applyProtection="1">
      <alignment horizontal="justify" vertical="top" wrapText="1" readingOrder="1"/>
      <protection/>
    </xf>
    <xf numFmtId="44" fontId="0" fillId="0" borderId="10" xfId="0" applyNumberFormat="1" applyFont="1" applyBorder="1" applyAlignment="1">
      <alignment vertical="top"/>
    </xf>
    <xf numFmtId="44" fontId="0" fillId="0" borderId="15" xfId="0" applyNumberFormat="1" applyFont="1" applyBorder="1" applyAlignment="1">
      <alignment vertical="top"/>
    </xf>
    <xf numFmtId="44" fontId="0" fillId="0" borderId="13" xfId="0" applyNumberFormat="1" applyFont="1" applyBorder="1" applyAlignment="1">
      <alignment vertical="top"/>
    </xf>
    <xf numFmtId="44" fontId="2" fillId="1" borderId="15" xfId="0" applyNumberFormat="1" applyFont="1" applyFill="1" applyBorder="1" applyAlignment="1">
      <alignment vertical="top" wrapText="1"/>
    </xf>
    <xf numFmtId="44" fontId="2" fillId="1" borderId="13" xfId="0" applyNumberFormat="1" applyFont="1" applyFill="1" applyBorder="1" applyAlignment="1">
      <alignment vertical="top" wrapText="1"/>
    </xf>
    <xf numFmtId="44" fontId="2" fillId="0" borderId="21" xfId="0" applyNumberFormat="1" applyFont="1" applyBorder="1" applyAlignment="1">
      <alignment vertical="top"/>
    </xf>
    <xf numFmtId="44" fontId="2" fillId="0" borderId="21" xfId="0" applyNumberFormat="1" applyFont="1" applyFill="1" applyBorder="1" applyAlignment="1">
      <alignment horizontal="center" vertical="top"/>
    </xf>
    <xf numFmtId="44" fontId="5" fillId="0" borderId="13" xfId="0" applyNumberFormat="1" applyFont="1" applyBorder="1" applyAlignment="1">
      <alignment horizontal="right" vertical="top"/>
    </xf>
    <xf numFmtId="0" fontId="3" fillId="0" borderId="10" xfId="59" applyFont="1" applyFill="1" applyBorder="1" applyAlignment="1" applyProtection="1">
      <alignment horizontal="left" wrapText="1" readingOrder="1"/>
      <protection/>
    </xf>
    <xf numFmtId="0" fontId="1" fillId="0" borderId="10" xfId="0" applyFont="1" applyFill="1" applyBorder="1" applyAlignment="1">
      <alignment vertical="top" wrapText="1"/>
    </xf>
    <xf numFmtId="44" fontId="2" fillId="1" borderId="15" xfId="0" applyNumberFormat="1" applyFont="1" applyFill="1" applyBorder="1" applyAlignment="1">
      <alignment horizontal="left" vertical="top" wrapText="1"/>
    </xf>
    <xf numFmtId="44" fontId="0" fillId="1" borderId="13" xfId="0" applyNumberFormat="1" applyFont="1" applyFill="1" applyBorder="1" applyAlignment="1">
      <alignment horizontal="left" vertical="top" wrapText="1"/>
    </xf>
    <xf numFmtId="44" fontId="0" fillId="33" borderId="10" xfId="0" applyNumberFormat="1" applyFont="1" applyFill="1" applyBorder="1" applyAlignment="1">
      <alignment horizontal="left" vertical="top" wrapText="1"/>
    </xf>
    <xf numFmtId="44" fontId="0" fillId="0" borderId="10" xfId="0" applyNumberFormat="1" applyFont="1" applyBorder="1" applyAlignment="1">
      <alignment horizontal="left" vertical="top" wrapText="1"/>
    </xf>
    <xf numFmtId="44" fontId="0" fillId="0" borderId="10" xfId="0" applyNumberFormat="1" applyFont="1" applyBorder="1" applyAlignment="1">
      <alignment horizontal="left" vertical="top"/>
    </xf>
    <xf numFmtId="44" fontId="0" fillId="0" borderId="13" xfId="0" applyNumberFormat="1" applyFont="1" applyBorder="1" applyAlignment="1">
      <alignment horizontal="left" vertical="top"/>
    </xf>
    <xf numFmtId="44" fontId="2" fillId="1" borderId="15" xfId="0" applyNumberFormat="1" applyFont="1" applyFill="1" applyBorder="1" applyAlignment="1" applyProtection="1">
      <alignment horizontal="right" vertical="top" wrapText="1"/>
      <protection locked="0"/>
    </xf>
    <xf numFmtId="44" fontId="0" fillId="1" borderId="13" xfId="0" applyNumberFormat="1" applyFont="1" applyFill="1" applyBorder="1" applyAlignment="1" applyProtection="1">
      <alignment horizontal="right" vertical="top" wrapText="1"/>
      <protection locked="0"/>
    </xf>
    <xf numFmtId="44" fontId="5" fillId="0" borderId="10" xfId="0" applyNumberFormat="1" applyFont="1" applyFill="1" applyBorder="1" applyAlignment="1" applyProtection="1">
      <alignment horizontal="right" vertical="top" wrapText="1"/>
      <protection locked="0"/>
    </xf>
    <xf numFmtId="44" fontId="5" fillId="0" borderId="10" xfId="0" applyNumberFormat="1" applyFont="1" applyFill="1" applyBorder="1" applyAlignment="1" applyProtection="1" quotePrefix="1">
      <alignment horizontal="right" vertical="top" wrapText="1"/>
      <protection locked="0"/>
    </xf>
    <xf numFmtId="44" fontId="0" fillId="0" borderId="10" xfId="0" applyNumberFormat="1" applyFont="1" applyBorder="1" applyAlignment="1" applyProtection="1">
      <alignment horizontal="right" vertical="top"/>
      <protection locked="0"/>
    </xf>
    <xf numFmtId="44" fontId="0" fillId="0" borderId="13" xfId="0" applyNumberFormat="1" applyFont="1" applyBorder="1" applyAlignment="1" applyProtection="1">
      <alignment horizontal="right" vertical="top"/>
      <protection locked="0"/>
    </xf>
    <xf numFmtId="44" fontId="5" fillId="0" borderId="10" xfId="0" applyNumberFormat="1" applyFont="1" applyBorder="1" applyAlignment="1" applyProtection="1">
      <alignment horizontal="right" vertical="top" wrapText="1"/>
      <protection locked="0"/>
    </xf>
    <xf numFmtId="44" fontId="0" fillId="0" borderId="10" xfId="0" applyNumberFormat="1" applyFont="1" applyBorder="1" applyAlignment="1" applyProtection="1">
      <alignment horizontal="right" vertical="top" wrapText="1"/>
      <protection locked="0"/>
    </xf>
    <xf numFmtId="44" fontId="2" fillId="1" borderId="15" xfId="0" applyNumberFormat="1" applyFont="1" applyFill="1" applyBorder="1" applyAlignment="1" applyProtection="1">
      <alignment horizontal="center" vertical="top" wrapText="1"/>
      <protection locked="0"/>
    </xf>
    <xf numFmtId="44" fontId="0" fillId="1" borderId="13" xfId="0" applyNumberFormat="1" applyFont="1" applyFill="1" applyBorder="1" applyAlignment="1" applyProtection="1">
      <alignment horizontal="center" vertical="top" wrapText="1"/>
      <protection locked="0"/>
    </xf>
    <xf numFmtId="44" fontId="0" fillId="0" borderId="10" xfId="0" applyNumberFormat="1" applyFont="1" applyFill="1" applyBorder="1" applyAlignment="1" applyProtection="1">
      <alignment horizontal="center" vertical="top" wrapText="1"/>
      <protection locked="0"/>
    </xf>
    <xf numFmtId="44" fontId="0" fillId="0" borderId="10" xfId="0" applyNumberFormat="1" applyFont="1" applyFill="1" applyBorder="1" applyAlignment="1" applyProtection="1" quotePrefix="1">
      <alignment horizontal="center" vertical="top" wrapText="1"/>
      <protection locked="0"/>
    </xf>
    <xf numFmtId="44" fontId="0" fillId="0" borderId="10" xfId="0" applyNumberFormat="1" applyFont="1" applyBorder="1" applyAlignment="1" applyProtection="1">
      <alignment horizontal="center" vertical="top"/>
      <protection locked="0"/>
    </xf>
    <xf numFmtId="44" fontId="0" fillId="0" borderId="10" xfId="0" applyNumberFormat="1" applyFont="1" applyFill="1" applyBorder="1" applyAlignment="1" applyProtection="1">
      <alignment horizontal="center" vertical="top"/>
      <protection locked="0"/>
    </xf>
    <xf numFmtId="44" fontId="0" fillId="0" borderId="13" xfId="0" applyNumberFormat="1" applyFont="1" applyBorder="1" applyAlignment="1" applyProtection="1">
      <alignment horizontal="center" vertical="top"/>
      <protection locked="0"/>
    </xf>
    <xf numFmtId="44" fontId="0" fillId="0" borderId="10" xfId="0" applyNumberFormat="1" applyFont="1" applyBorder="1" applyAlignment="1" applyProtection="1">
      <alignment horizontal="center" vertical="top" wrapText="1"/>
      <protection locked="0"/>
    </xf>
    <xf numFmtId="1" fontId="2" fillId="1" borderId="20" xfId="0" applyNumberFormat="1" applyFont="1" applyFill="1" applyBorder="1" applyAlignment="1" applyProtection="1">
      <alignment horizontal="center" vertical="top"/>
      <protection locked="0"/>
    </xf>
    <xf numFmtId="1" fontId="0" fillId="1" borderId="17" xfId="0" applyNumberFormat="1" applyFont="1" applyFill="1" applyBorder="1" applyAlignment="1" applyProtection="1">
      <alignment horizontal="center" vertical="top"/>
      <protection locked="0"/>
    </xf>
    <xf numFmtId="1" fontId="0" fillId="0" borderId="12" xfId="0" applyNumberFormat="1" applyFont="1" applyFill="1" applyBorder="1" applyAlignment="1" applyProtection="1">
      <alignment horizontal="center" vertical="top" wrapText="1"/>
      <protection locked="0"/>
    </xf>
    <xf numFmtId="1" fontId="0" fillId="0" borderId="12" xfId="0" applyNumberFormat="1" applyFont="1" applyFill="1" applyBorder="1" applyAlignment="1" applyProtection="1" quotePrefix="1">
      <alignment horizontal="center" vertical="top" wrapText="1"/>
      <protection locked="0"/>
    </xf>
    <xf numFmtId="1" fontId="0" fillId="0" borderId="12" xfId="0" applyNumberFormat="1" applyFont="1" applyBorder="1" applyAlignment="1" applyProtection="1">
      <alignment horizontal="center" vertical="top"/>
      <protection locked="0"/>
    </xf>
    <xf numFmtId="1" fontId="0" fillId="0" borderId="0" xfId="0" applyNumberFormat="1" applyFont="1" applyBorder="1" applyAlignment="1" applyProtection="1">
      <alignment horizontal="center" vertical="top"/>
      <protection locked="0"/>
    </xf>
    <xf numFmtId="1" fontId="0" fillId="0" borderId="12" xfId="0" applyNumberFormat="1" applyFont="1" applyFill="1" applyBorder="1" applyAlignment="1" applyProtection="1">
      <alignment horizontal="center" vertical="top"/>
      <protection locked="0"/>
    </xf>
    <xf numFmtId="1" fontId="0" fillId="0" borderId="0" xfId="0" applyNumberFormat="1" applyFont="1" applyFill="1" applyBorder="1" applyAlignment="1" applyProtection="1">
      <alignment horizontal="center" vertical="top"/>
      <protection locked="0"/>
    </xf>
    <xf numFmtId="44" fontId="0" fillId="0" borderId="15" xfId="0" applyNumberFormat="1" applyFont="1" applyBorder="1" applyAlignment="1" applyProtection="1">
      <alignment horizontal="center" vertical="top"/>
      <protection locked="0"/>
    </xf>
    <xf numFmtId="1" fontId="0" fillId="0" borderId="19" xfId="0" applyNumberFormat="1" applyFont="1" applyBorder="1" applyAlignment="1" applyProtection="1">
      <alignment horizontal="center" vertical="top"/>
      <protection locked="0"/>
    </xf>
    <xf numFmtId="44" fontId="2" fillId="0" borderId="10" xfId="0" applyNumberFormat="1" applyFont="1" applyBorder="1" applyAlignment="1" applyProtection="1">
      <alignment horizontal="center" vertical="top"/>
      <protection locked="0"/>
    </xf>
    <xf numFmtId="1" fontId="0" fillId="0" borderId="17" xfId="0" applyNumberFormat="1" applyFont="1" applyBorder="1" applyAlignment="1" applyProtection="1">
      <alignment horizontal="center" vertical="top"/>
      <protection locked="0"/>
    </xf>
    <xf numFmtId="44" fontId="2" fillId="1" borderId="13" xfId="0" applyNumberFormat="1" applyFont="1" applyFill="1" applyBorder="1" applyAlignment="1" applyProtection="1">
      <alignment horizontal="center" vertical="top" wrapText="1"/>
      <protection locked="0"/>
    </xf>
    <xf numFmtId="44" fontId="0" fillId="0" borderId="0" xfId="0" applyNumberFormat="1" applyFont="1" applyBorder="1" applyAlignment="1" applyProtection="1">
      <alignment horizontal="center" vertical="top"/>
      <protection locked="0"/>
    </xf>
    <xf numFmtId="44" fontId="0" fillId="0" borderId="12" xfId="0" applyNumberFormat="1" applyFont="1" applyBorder="1" applyAlignment="1" applyProtection="1">
      <alignment horizontal="center" vertical="top"/>
      <protection locked="0"/>
    </xf>
    <xf numFmtId="44" fontId="2" fillId="1" borderId="15" xfId="0" applyNumberFormat="1" applyFont="1" applyFill="1" applyBorder="1" applyAlignment="1" applyProtection="1">
      <alignment horizontal="center" vertical="top"/>
      <protection locked="0"/>
    </xf>
    <xf numFmtId="44" fontId="0" fillId="1" borderId="13" xfId="0" applyNumberFormat="1" applyFont="1" applyFill="1" applyBorder="1" applyAlignment="1" applyProtection="1">
      <alignment horizontal="center" vertical="top"/>
      <protection locked="0"/>
    </xf>
    <xf numFmtId="44" fontId="0" fillId="0" borderId="10" xfId="0" applyNumberFormat="1" applyFont="1" applyBorder="1" applyAlignment="1" applyProtection="1">
      <alignment vertical="top"/>
      <protection locked="0"/>
    </xf>
    <xf numFmtId="44" fontId="0" fillId="0" borderId="13" xfId="0" applyNumberFormat="1" applyFont="1" applyBorder="1" applyAlignment="1" applyProtection="1">
      <alignment vertical="top"/>
      <protection locked="0"/>
    </xf>
    <xf numFmtId="44" fontId="0" fillId="0" borderId="12" xfId="0" applyNumberFormat="1" applyFont="1" applyBorder="1" applyAlignment="1" applyProtection="1">
      <alignment vertical="top"/>
      <protection locked="0"/>
    </xf>
    <xf numFmtId="44" fontId="2" fillId="1" borderId="15" xfId="0" applyNumberFormat="1" applyFont="1" applyFill="1" applyBorder="1" applyAlignment="1" applyProtection="1">
      <alignment vertical="top" wrapText="1"/>
      <protection locked="0"/>
    </xf>
    <xf numFmtId="44" fontId="2" fillId="1" borderId="13" xfId="0" applyNumberFormat="1" applyFont="1" applyFill="1" applyBorder="1" applyAlignment="1" applyProtection="1">
      <alignment vertical="top" wrapText="1"/>
      <protection locked="0"/>
    </xf>
    <xf numFmtId="44" fontId="2" fillId="0" borderId="10" xfId="0" applyNumberFormat="1" applyFont="1" applyBorder="1" applyAlignment="1" applyProtection="1">
      <alignment horizontal="center" vertical="top" wrapText="1"/>
      <protection locked="0"/>
    </xf>
    <xf numFmtId="44" fontId="0" fillId="0" borderId="10" xfId="0" applyNumberFormat="1" applyFont="1" applyFill="1" applyBorder="1" applyAlignment="1">
      <alignment horizontal="center" vertical="top"/>
    </xf>
    <xf numFmtId="44" fontId="0" fillId="0" borderId="13" xfId="0" applyNumberFormat="1" applyFont="1" applyFill="1" applyBorder="1" applyAlignment="1">
      <alignment horizontal="center" vertical="top"/>
    </xf>
    <xf numFmtId="44" fontId="59" fillId="0" borderId="10" xfId="0" applyNumberFormat="1" applyFont="1" applyBorder="1" applyAlignment="1" applyProtection="1">
      <alignment horizontal="center" vertical="top"/>
      <protection locked="0"/>
    </xf>
    <xf numFmtId="44" fontId="59" fillId="0" borderId="10" xfId="0" applyNumberFormat="1" applyFont="1" applyBorder="1" applyAlignment="1">
      <alignment horizontal="center" vertical="top"/>
    </xf>
    <xf numFmtId="0" fontId="59" fillId="0" borderId="12" xfId="0" applyFont="1" applyBorder="1" applyAlignment="1">
      <alignment vertical="top" wrapText="1"/>
    </xf>
    <xf numFmtId="0" fontId="59" fillId="0" borderId="10" xfId="0" applyFont="1" applyBorder="1" applyAlignment="1">
      <alignment vertical="top"/>
    </xf>
    <xf numFmtId="0" fontId="59" fillId="0" borderId="10" xfId="0" applyFont="1" applyBorder="1" applyAlignment="1">
      <alignment horizontal="left" vertical="top" wrapText="1"/>
    </xf>
    <xf numFmtId="0" fontId="59" fillId="0" borderId="11" xfId="0" applyFont="1" applyBorder="1" applyAlignment="1">
      <alignment vertical="top"/>
    </xf>
    <xf numFmtId="0" fontId="59" fillId="0" borderId="10" xfId="0" applyFont="1" applyBorder="1" applyAlignment="1">
      <alignment vertical="top" wrapText="1"/>
    </xf>
    <xf numFmtId="44" fontId="59" fillId="0" borderId="10" xfId="0" applyNumberFormat="1" applyFont="1" applyBorder="1" applyAlignment="1" applyProtection="1">
      <alignment vertical="top"/>
      <protection locked="0"/>
    </xf>
    <xf numFmtId="44" fontId="59" fillId="0" borderId="10" xfId="0" applyNumberFormat="1" applyFont="1" applyBorder="1" applyAlignment="1">
      <alignment vertical="top"/>
    </xf>
    <xf numFmtId="0" fontId="59" fillId="0" borderId="11" xfId="0" applyFont="1" applyFill="1" applyBorder="1" applyAlignment="1">
      <alignment vertical="top"/>
    </xf>
    <xf numFmtId="0" fontId="59" fillId="0" borderId="0" xfId="0" applyFont="1" applyBorder="1" applyAlignment="1">
      <alignment vertical="top" wrapText="1"/>
    </xf>
    <xf numFmtId="0" fontId="59" fillId="0" borderId="10" xfId="59" applyFont="1" applyFill="1" applyBorder="1" applyAlignment="1" applyProtection="1">
      <alignment horizontal="left" wrapText="1" readingOrder="1"/>
      <protection/>
    </xf>
    <xf numFmtId="0" fontId="2" fillId="0" borderId="10" xfId="0" applyFont="1" applyBorder="1" applyAlignment="1">
      <alignment horizontal="left" vertical="top" wrapText="1" indent="12"/>
    </xf>
    <xf numFmtId="0" fontId="2" fillId="0" borderId="10" xfId="0" applyFont="1" applyBorder="1" applyAlignment="1">
      <alignment horizontal="left" vertical="top" wrapText="1" indent="16"/>
    </xf>
    <xf numFmtId="0" fontId="2" fillId="0" borderId="10" xfId="0" applyFont="1" applyBorder="1" applyAlignment="1">
      <alignment horizontal="left" vertical="top" wrapText="1" indent="22"/>
    </xf>
    <xf numFmtId="44" fontId="0" fillId="0" borderId="10" xfId="44" applyFont="1" applyBorder="1" applyAlignment="1">
      <alignment horizontal="left" vertical="top"/>
    </xf>
    <xf numFmtId="44" fontId="0" fillId="0" borderId="22" xfId="44" applyFont="1" applyBorder="1" applyAlignment="1">
      <alignment horizontal="left" vertical="top"/>
    </xf>
    <xf numFmtId="0" fontId="1" fillId="0" borderId="10" xfId="0" applyFont="1" applyFill="1" applyBorder="1" applyAlignment="1">
      <alignment horizontal="left" vertical="top" wrapText="1"/>
    </xf>
    <xf numFmtId="0" fontId="3" fillId="0" borderId="10" xfId="0" applyFont="1" applyFill="1" applyBorder="1" applyAlignment="1">
      <alignment vertical="top" wrapText="1"/>
    </xf>
    <xf numFmtId="44" fontId="0" fillId="0" borderId="10" xfId="0" applyNumberFormat="1" applyFont="1" applyFill="1" applyBorder="1" applyAlignment="1" applyProtection="1">
      <alignment vertical="top"/>
      <protection locked="0"/>
    </xf>
    <xf numFmtId="44" fontId="0" fillId="0" borderId="10" xfId="0" applyNumberFormat="1" applyFont="1" applyFill="1" applyBorder="1" applyAlignment="1">
      <alignment vertical="top"/>
    </xf>
    <xf numFmtId="0" fontId="0"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 fillId="0" borderId="10" xfId="59" applyFont="1" applyFill="1" applyBorder="1" applyAlignment="1" applyProtection="1">
      <alignment horizontal="left" wrapText="1" readingOrder="1"/>
      <protection/>
    </xf>
    <xf numFmtId="0" fontId="0" fillId="0" borderId="10" xfId="59" applyFont="1" applyFill="1" applyBorder="1" applyAlignment="1" applyProtection="1">
      <alignment horizontal="left" wrapText="1" readingOrder="1"/>
      <protection/>
    </xf>
    <xf numFmtId="0" fontId="1" fillId="0" borderId="10" xfId="59" applyFont="1" applyFill="1" applyBorder="1" applyAlignment="1" applyProtection="1">
      <alignment horizontal="left" wrapText="1" readingOrder="1"/>
      <protection/>
    </xf>
    <xf numFmtId="0" fontId="3" fillId="0" borderId="0" xfId="0" applyFont="1" applyAlignment="1">
      <alignment/>
    </xf>
    <xf numFmtId="0" fontId="0" fillId="0" borderId="0" xfId="0" applyFont="1" applyAlignment="1">
      <alignment/>
    </xf>
    <xf numFmtId="1" fontId="0" fillId="0" borderId="0" xfId="0" applyNumberFormat="1" applyAlignment="1">
      <alignment horizontal="center"/>
    </xf>
    <xf numFmtId="0" fontId="3" fillId="34" borderId="0" xfId="0" applyFont="1" applyFill="1" applyAlignment="1">
      <alignment/>
    </xf>
    <xf numFmtId="0" fontId="3" fillId="0" borderId="16" xfId="0" applyFont="1" applyBorder="1" applyAlignment="1">
      <alignment/>
    </xf>
    <xf numFmtId="0" fontId="0" fillId="0" borderId="18" xfId="0" applyBorder="1" applyAlignment="1">
      <alignment/>
    </xf>
    <xf numFmtId="0" fontId="3" fillId="0" borderId="20" xfId="0" applyFont="1"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3" fillId="0" borderId="11" xfId="0" applyFont="1" applyBorder="1" applyAlignment="1">
      <alignment/>
    </xf>
    <xf numFmtId="0" fontId="3" fillId="0" borderId="0" xfId="0" applyFont="1" applyBorder="1" applyAlignment="1">
      <alignment/>
    </xf>
    <xf numFmtId="0" fontId="3" fillId="0" borderId="12" xfId="0" applyFont="1" applyBorder="1" applyAlignment="1">
      <alignment/>
    </xf>
    <xf numFmtId="1" fontId="0" fillId="0" borderId="0" xfId="0" applyNumberFormat="1" applyBorder="1" applyAlignment="1">
      <alignment horizontal="center"/>
    </xf>
    <xf numFmtId="1" fontId="3" fillId="0" borderId="0" xfId="0" applyNumberFormat="1" applyFont="1" applyBorder="1" applyAlignment="1">
      <alignment horizontal="center"/>
    </xf>
    <xf numFmtId="0" fontId="0" fillId="0" borderId="14" xfId="0" applyBorder="1" applyAlignment="1">
      <alignment/>
    </xf>
    <xf numFmtId="0" fontId="0" fillId="0" borderId="19" xfId="0" applyBorder="1" applyAlignment="1">
      <alignment/>
    </xf>
    <xf numFmtId="1" fontId="0" fillId="0" borderId="19" xfId="0" applyNumberFormat="1" applyBorder="1" applyAlignment="1">
      <alignment horizontal="center"/>
    </xf>
    <xf numFmtId="1" fontId="0" fillId="0" borderId="18" xfId="0" applyNumberFormat="1" applyBorder="1" applyAlignment="1">
      <alignment horizontal="center"/>
    </xf>
    <xf numFmtId="0" fontId="0" fillId="0" borderId="20" xfId="0" applyBorder="1" applyAlignment="1">
      <alignment/>
    </xf>
    <xf numFmtId="0" fontId="0" fillId="0" borderId="0" xfId="0" applyBorder="1" applyAlignment="1">
      <alignment horizontal="center"/>
    </xf>
    <xf numFmtId="1" fontId="3" fillId="34" borderId="17" xfId="0" applyNumberFormat="1" applyFont="1" applyFill="1" applyBorder="1" applyAlignment="1">
      <alignment/>
    </xf>
    <xf numFmtId="0" fontId="0" fillId="0" borderId="19" xfId="0" applyFont="1" applyBorder="1" applyAlignment="1">
      <alignment/>
    </xf>
    <xf numFmtId="0" fontId="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top" wrapText="1"/>
    </xf>
    <xf numFmtId="44" fontId="0" fillId="34" borderId="10" xfId="0" applyNumberFormat="1" applyFont="1" applyFill="1" applyBorder="1" applyAlignment="1" applyProtection="1">
      <alignment vertical="top"/>
      <protection locked="0"/>
    </xf>
    <xf numFmtId="44" fontId="0" fillId="34" borderId="10" xfId="0" applyNumberFormat="1" applyFont="1" applyFill="1" applyBorder="1" applyAlignment="1" applyProtection="1">
      <alignment horizontal="center" vertical="top"/>
      <protection locked="0"/>
    </xf>
    <xf numFmtId="0" fontId="60" fillId="0" borderId="0" xfId="0" applyFont="1" applyBorder="1" applyAlignment="1">
      <alignment/>
    </xf>
    <xf numFmtId="1" fontId="60" fillId="0" borderId="0" xfId="0" applyNumberFormat="1" applyFont="1" applyBorder="1" applyAlignment="1">
      <alignment horizontal="center"/>
    </xf>
    <xf numFmtId="1" fontId="60" fillId="0" borderId="12" xfId="0" applyNumberFormat="1" applyFont="1" applyBorder="1" applyAlignment="1">
      <alignment/>
    </xf>
    <xf numFmtId="0" fontId="60" fillId="0" borderId="0" xfId="0" applyFont="1" applyAlignment="1">
      <alignment/>
    </xf>
    <xf numFmtId="1" fontId="61" fillId="34" borderId="17" xfId="0" applyNumberFormat="1" applyFont="1" applyFill="1" applyBorder="1" applyAlignment="1">
      <alignment/>
    </xf>
    <xf numFmtId="0" fontId="0" fillId="0" borderId="0" xfId="0" applyFont="1" applyFill="1" applyAlignment="1">
      <alignment vertical="top"/>
    </xf>
    <xf numFmtId="44" fontId="59" fillId="0" borderId="10" xfId="0" applyNumberFormat="1" applyFont="1" applyFill="1" applyBorder="1" applyAlignment="1">
      <alignment horizontal="center" vertical="top"/>
    </xf>
    <xf numFmtId="9" fontId="0" fillId="34" borderId="10" xfId="0" applyNumberFormat="1" applyFont="1" applyFill="1" applyBorder="1" applyAlignment="1" applyProtection="1">
      <alignment horizontal="center" vertical="top" wrapText="1"/>
      <protection locked="0"/>
    </xf>
    <xf numFmtId="9" fontId="0" fillId="34" borderId="10" xfId="0" applyNumberFormat="1" applyFont="1" applyFill="1" applyBorder="1" applyAlignment="1" applyProtection="1">
      <alignment horizontal="center" vertical="top"/>
      <protection locked="0"/>
    </xf>
    <xf numFmtId="44" fontId="0" fillId="34" borderId="10" xfId="0" applyNumberFormat="1" applyFont="1" applyFill="1" applyBorder="1" applyAlignment="1" applyProtection="1">
      <alignment horizontal="left" vertical="top" wrapText="1"/>
      <protection locked="0"/>
    </xf>
    <xf numFmtId="44" fontId="5" fillId="0" borderId="10" xfId="0" applyNumberFormat="1" applyFont="1" applyFill="1" applyBorder="1" applyAlignment="1" applyProtection="1">
      <alignment horizontal="center" vertical="top" wrapText="1"/>
      <protection locked="0"/>
    </xf>
    <xf numFmtId="0" fontId="0" fillId="0" borderId="10" xfId="0" applyFont="1" applyBorder="1" applyAlignment="1">
      <alignment horizontal="left" vertical="top"/>
    </xf>
    <xf numFmtId="44" fontId="0" fillId="0" borderId="10" xfId="0" applyNumberFormat="1" applyFont="1" applyFill="1" applyBorder="1" applyAlignment="1">
      <alignment horizontal="left" vertical="top"/>
    </xf>
    <xf numFmtId="0" fontId="2" fillId="0" borderId="0" xfId="0" applyFont="1" applyBorder="1" applyAlignment="1">
      <alignment horizontal="left" vertical="top" wrapText="1"/>
    </xf>
    <xf numFmtId="0" fontId="0" fillId="0" borderId="10" xfId="0" applyFont="1" applyFill="1" applyBorder="1" applyAlignment="1">
      <alignment horizontal="justify" vertical="top" wrapText="1"/>
    </xf>
    <xf numFmtId="44" fontId="0" fillId="0" borderId="10" xfId="0" applyNumberFormat="1" applyFont="1" applyBorder="1" applyAlignment="1">
      <alignment horizontal="center" vertical="center" wrapText="1"/>
    </xf>
    <xf numFmtId="0" fontId="2" fillId="0" borderId="0" xfId="0" applyFont="1" applyAlignment="1">
      <alignment vertical="top" wrapText="1"/>
    </xf>
    <xf numFmtId="0" fontId="1" fillId="0" borderId="0" xfId="0" applyFont="1" applyAlignment="1">
      <alignment vertical="top" wrapText="1"/>
    </xf>
    <xf numFmtId="0" fontId="0" fillId="0" borderId="19" xfId="0" applyFont="1" applyBorder="1" applyAlignment="1">
      <alignment vertical="top" wrapText="1"/>
    </xf>
    <xf numFmtId="0" fontId="2" fillId="0" borderId="10" xfId="0" applyFont="1" applyBorder="1" applyAlignment="1">
      <alignment vertical="top"/>
    </xf>
    <xf numFmtId="0" fontId="0" fillId="0" borderId="12" xfId="0" applyFont="1" applyBorder="1" applyAlignment="1" applyProtection="1">
      <alignment vertical="top" wrapText="1"/>
      <protection/>
    </xf>
    <xf numFmtId="0" fontId="0" fillId="0" borderId="10" xfId="0" applyFont="1" applyBorder="1" applyAlignment="1" applyProtection="1">
      <alignment vertical="top"/>
      <protection/>
    </xf>
    <xf numFmtId="0" fontId="0" fillId="0" borderId="11" xfId="0" applyFont="1" applyBorder="1" applyAlignment="1" applyProtection="1">
      <alignment vertical="top"/>
      <protection/>
    </xf>
    <xf numFmtId="0" fontId="2" fillId="0" borderId="21" xfId="0" applyFont="1" applyBorder="1" applyAlignment="1">
      <alignment vertical="top" wrapText="1"/>
    </xf>
    <xf numFmtId="0" fontId="0" fillId="0" borderId="21" xfId="0" applyFont="1" applyBorder="1" applyAlignment="1">
      <alignment vertical="top"/>
    </xf>
    <xf numFmtId="0" fontId="0" fillId="0" borderId="23" xfId="0" applyFont="1" applyBorder="1" applyAlignment="1">
      <alignment vertical="top"/>
    </xf>
    <xf numFmtId="44" fontId="0" fillId="0" borderId="21" xfId="0" applyNumberFormat="1" applyFont="1" applyBorder="1" applyAlignment="1" applyProtection="1">
      <alignment vertical="top"/>
      <protection locked="0"/>
    </xf>
    <xf numFmtId="44" fontId="0" fillId="0" borderId="21" xfId="0" applyNumberFormat="1" applyFont="1" applyBorder="1" applyAlignment="1" applyProtection="1">
      <alignment horizontal="center" vertical="top"/>
      <protection locked="0"/>
    </xf>
    <xf numFmtId="0" fontId="2" fillId="1" borderId="15" xfId="0" applyFont="1" applyFill="1" applyBorder="1" applyAlignment="1">
      <alignment horizontal="left" vertical="top"/>
    </xf>
    <xf numFmtId="0" fontId="0" fillId="1" borderId="13" xfId="0" applyFont="1" applyFill="1" applyBorder="1" applyAlignment="1">
      <alignment horizontal="left" vertical="top"/>
    </xf>
    <xf numFmtId="0" fontId="0" fillId="0" borderId="13" xfId="0" applyFont="1" applyBorder="1" applyAlignment="1">
      <alignment horizontal="left" vertical="top"/>
    </xf>
    <xf numFmtId="0" fontId="0" fillId="0" borderId="21" xfId="0" applyFont="1" applyBorder="1" applyAlignment="1">
      <alignment horizontal="left" vertical="top"/>
    </xf>
    <xf numFmtId="0" fontId="0" fillId="0" borderId="11" xfId="0" applyFont="1" applyBorder="1" applyAlignment="1">
      <alignment horizontal="left" vertical="top"/>
    </xf>
    <xf numFmtId="44" fontId="2" fillId="0" borderId="21" xfId="0" applyNumberFormat="1" applyFont="1" applyBorder="1" applyAlignment="1">
      <alignment horizontal="center"/>
    </xf>
    <xf numFmtId="44" fontId="0" fillId="0" borderId="10" xfId="0" applyNumberFormat="1" applyFont="1" applyBorder="1" applyAlignment="1">
      <alignment horizontal="center"/>
    </xf>
    <xf numFmtId="0" fontId="2" fillId="0" borderId="24" xfId="0" applyFont="1" applyBorder="1" applyAlignment="1">
      <alignment vertical="top" wrapText="1"/>
    </xf>
    <xf numFmtId="2" fontId="0" fillId="0" borderId="0" xfId="0" applyNumberFormat="1" applyFont="1" applyAlignment="1">
      <alignment vertical="top"/>
    </xf>
    <xf numFmtId="2" fontId="0" fillId="0" borderId="10" xfId="0" applyNumberFormat="1" applyFont="1" applyBorder="1" applyAlignment="1">
      <alignment vertical="top"/>
    </xf>
    <xf numFmtId="2" fontId="13" fillId="0" borderId="25" xfId="0" applyNumberFormat="1" applyFont="1" applyBorder="1" applyAlignment="1">
      <alignment vertical="top"/>
    </xf>
    <xf numFmtId="44" fontId="0" fillId="0" borderId="21" xfId="0" applyNumberFormat="1" applyFont="1" applyBorder="1" applyAlignment="1">
      <alignment vertical="top"/>
    </xf>
    <xf numFmtId="44" fontId="0" fillId="0" borderId="0" xfId="0" applyNumberFormat="1" applyFont="1" applyBorder="1" applyAlignment="1" applyProtection="1">
      <alignment vertical="top"/>
      <protection locked="0"/>
    </xf>
    <xf numFmtId="44" fontId="0" fillId="0" borderId="0" xfId="0" applyNumberFormat="1" applyFont="1" applyBorder="1" applyAlignment="1">
      <alignment vertical="top"/>
    </xf>
    <xf numFmtId="0" fontId="0" fillId="0" borderId="10" xfId="0" applyFont="1" applyFill="1" applyBorder="1" applyAlignment="1">
      <alignment horizontal="left" vertical="top"/>
    </xf>
    <xf numFmtId="0" fontId="0" fillId="0" borderId="23" xfId="0" applyFont="1" applyFill="1" applyBorder="1" applyAlignment="1">
      <alignment vertical="top"/>
    </xf>
    <xf numFmtId="0" fontId="0" fillId="0" borderId="15" xfId="0" applyFont="1" applyBorder="1" applyAlignment="1">
      <alignment vertical="top"/>
    </xf>
    <xf numFmtId="0" fontId="2" fillId="0" borderId="20" xfId="0" applyFont="1" applyBorder="1" applyAlignment="1">
      <alignment horizontal="right" vertical="top" wrapText="1"/>
    </xf>
    <xf numFmtId="0" fontId="0" fillId="0" borderId="16" xfId="0" applyFont="1" applyBorder="1" applyAlignment="1">
      <alignment vertical="top"/>
    </xf>
    <xf numFmtId="44" fontId="0" fillId="0" borderId="15" xfId="0" applyNumberFormat="1" applyFont="1" applyBorder="1" applyAlignment="1" applyProtection="1">
      <alignment vertical="top"/>
      <protection locked="0"/>
    </xf>
    <xf numFmtId="44" fontId="0" fillId="0" borderId="0" xfId="0" applyNumberFormat="1" applyFont="1" applyBorder="1" applyAlignment="1">
      <alignment horizontal="center" vertical="top"/>
    </xf>
    <xf numFmtId="44" fontId="0" fillId="0" borderId="16" xfId="0" applyNumberFormat="1" applyFont="1" applyBorder="1" applyAlignment="1">
      <alignment vertical="top"/>
    </xf>
    <xf numFmtId="44" fontId="0" fillId="0" borderId="14" xfId="0" applyNumberFormat="1" applyFont="1" applyBorder="1" applyAlignment="1">
      <alignment vertical="top"/>
    </xf>
    <xf numFmtId="44" fontId="0" fillId="0" borderId="11" xfId="0" applyNumberFormat="1" applyFont="1" applyBorder="1" applyAlignment="1">
      <alignment vertical="top"/>
    </xf>
    <xf numFmtId="2" fontId="0" fillId="0" borderId="12" xfId="0" applyNumberFormat="1" applyFont="1" applyBorder="1" applyAlignment="1">
      <alignment vertical="top"/>
    </xf>
    <xf numFmtId="2" fontId="2" fillId="1" borderId="15" xfId="0" applyNumberFormat="1" applyFont="1" applyFill="1" applyBorder="1" applyAlignment="1">
      <alignment horizontal="left" vertical="top"/>
    </xf>
    <xf numFmtId="2" fontId="0" fillId="1" borderId="13" xfId="0" applyNumberFormat="1" applyFont="1" applyFill="1" applyBorder="1" applyAlignment="1">
      <alignment horizontal="left" vertical="top"/>
    </xf>
    <xf numFmtId="2" fontId="6" fillId="0" borderId="10" xfId="0" applyNumberFormat="1" applyFont="1" applyBorder="1" applyAlignment="1">
      <alignment horizontal="left" vertical="top"/>
    </xf>
    <xf numFmtId="2" fontId="5" fillId="0" borderId="10" xfId="0" applyNumberFormat="1" applyFont="1" applyBorder="1" applyAlignment="1">
      <alignment horizontal="left" vertical="top"/>
    </xf>
    <xf numFmtId="2" fontId="0" fillId="0" borderId="10" xfId="0" applyNumberFormat="1" applyFont="1" applyBorder="1" applyAlignment="1">
      <alignment horizontal="left" vertical="top"/>
    </xf>
    <xf numFmtId="2" fontId="0" fillId="0" borderId="13" xfId="0" applyNumberFormat="1" applyFont="1" applyBorder="1" applyAlignment="1">
      <alignment horizontal="left" vertical="top"/>
    </xf>
    <xf numFmtId="0" fontId="0" fillId="0" borderId="13" xfId="0" applyFont="1" applyBorder="1" applyAlignment="1">
      <alignment horizontal="justify" vertical="top" wrapText="1"/>
    </xf>
    <xf numFmtId="4" fontId="5" fillId="0" borderId="13" xfId="0" applyNumberFormat="1" applyFont="1" applyFill="1" applyBorder="1" applyAlignment="1">
      <alignment horizontal="center" vertical="top" wrapText="1"/>
    </xf>
    <xf numFmtId="1" fontId="0" fillId="0" borderId="13" xfId="0" applyNumberFormat="1" applyFont="1" applyBorder="1" applyAlignment="1">
      <alignment horizontal="center" vertical="top"/>
    </xf>
    <xf numFmtId="44" fontId="5" fillId="0" borderId="13" xfId="0" applyNumberFormat="1" applyFont="1" applyFill="1" applyBorder="1" applyAlignment="1" applyProtection="1">
      <alignment horizontal="center" vertical="top" wrapText="1"/>
      <protection locked="0"/>
    </xf>
    <xf numFmtId="2" fontId="5" fillId="0" borderId="13" xfId="0" applyNumberFormat="1" applyFont="1" applyBorder="1" applyAlignment="1">
      <alignment horizontal="left" vertical="top"/>
    </xf>
    <xf numFmtId="1" fontId="5" fillId="0" borderId="13" xfId="0" applyNumberFormat="1" applyFont="1" applyFill="1" applyBorder="1" applyAlignment="1" quotePrefix="1">
      <alignment horizontal="center" vertical="top" wrapText="1"/>
    </xf>
    <xf numFmtId="1" fontId="5" fillId="0" borderId="13" xfId="0" applyNumberFormat="1" applyFont="1" applyBorder="1" applyAlignment="1">
      <alignment horizontal="center" vertical="top" wrapText="1"/>
    </xf>
    <xf numFmtId="44" fontId="5" fillId="0" borderId="13" xfId="0" applyNumberFormat="1" applyFont="1" applyBorder="1" applyAlignment="1" applyProtection="1">
      <alignment horizontal="right" vertical="top" wrapText="1"/>
      <protection locked="0"/>
    </xf>
    <xf numFmtId="0" fontId="0" fillId="0" borderId="13" xfId="0" applyFont="1" applyBorder="1" applyAlignment="1">
      <alignment horizontal="left" vertical="top" wrapText="1"/>
    </xf>
    <xf numFmtId="0" fontId="62" fillId="0" borderId="10" xfId="0" applyFont="1" applyBorder="1" applyAlignment="1">
      <alignment vertical="top" wrapText="1"/>
    </xf>
    <xf numFmtId="0" fontId="2" fillId="1" borderId="20" xfId="58" applyFont="1" applyFill="1" applyBorder="1" applyAlignment="1">
      <alignment vertical="top" wrapText="1"/>
      <protection/>
    </xf>
    <xf numFmtId="0" fontId="2" fillId="1" borderId="15" xfId="58" applyFont="1" applyFill="1" applyBorder="1" applyAlignment="1">
      <alignment vertical="top"/>
      <protection/>
    </xf>
    <xf numFmtId="0" fontId="2" fillId="1" borderId="18" xfId="58" applyFont="1" applyFill="1" applyBorder="1" applyAlignment="1">
      <alignment horizontal="right" vertical="top"/>
      <protection/>
    </xf>
    <xf numFmtId="44" fontId="2" fillId="1" borderId="15" xfId="58" applyNumberFormat="1" applyFont="1" applyFill="1" applyBorder="1" applyAlignment="1">
      <alignment horizontal="center" vertical="top" wrapText="1"/>
      <protection/>
    </xf>
    <xf numFmtId="0" fontId="2" fillId="0" borderId="0" xfId="58" applyFont="1" applyAlignment="1">
      <alignment vertical="top"/>
      <protection/>
    </xf>
    <xf numFmtId="0" fontId="0" fillId="1" borderId="13" xfId="58" applyFont="1" applyFill="1" applyBorder="1" applyAlignment="1">
      <alignment vertical="top"/>
      <protection/>
    </xf>
    <xf numFmtId="44" fontId="2" fillId="1" borderId="13" xfId="58" applyNumberFormat="1" applyFont="1" applyFill="1" applyBorder="1" applyAlignment="1">
      <alignment horizontal="center" vertical="top" wrapText="1"/>
      <protection/>
    </xf>
    <xf numFmtId="0" fontId="0" fillId="0" borderId="0" xfId="58" applyFont="1" applyAlignment="1">
      <alignment vertical="top"/>
      <protection/>
    </xf>
    <xf numFmtId="0" fontId="0" fillId="0" borderId="12" xfId="58" applyFont="1" applyBorder="1" applyAlignment="1">
      <alignment vertical="top" wrapText="1"/>
      <protection/>
    </xf>
    <xf numFmtId="0" fontId="0" fillId="0" borderId="10" xfId="58" applyFont="1" applyBorder="1" applyAlignment="1">
      <alignment vertical="top"/>
      <protection/>
    </xf>
    <xf numFmtId="44" fontId="0" fillId="0" borderId="10" xfId="58" applyNumberFormat="1" applyFont="1" applyBorder="1" applyAlignment="1" applyProtection="1">
      <alignment horizontal="center" vertical="top"/>
      <protection locked="0"/>
    </xf>
    <xf numFmtId="44" fontId="0" fillId="0" borderId="10" xfId="58" applyNumberFormat="1" applyFont="1" applyBorder="1" applyAlignment="1">
      <alignment horizontal="center" vertical="top"/>
      <protection/>
    </xf>
    <xf numFmtId="0" fontId="2" fillId="0" borderId="12" xfId="58" applyFont="1" applyBorder="1" applyAlignment="1">
      <alignment vertical="top" wrapText="1"/>
      <protection/>
    </xf>
    <xf numFmtId="44" fontId="0" fillId="34" borderId="10" xfId="58" applyNumberFormat="1" applyFont="1" applyFill="1" applyBorder="1" applyAlignment="1" applyProtection="1">
      <alignment horizontal="center" vertical="top"/>
      <protection locked="0"/>
    </xf>
    <xf numFmtId="44" fontId="0" fillId="0" borderId="15" xfId="58" applyNumberFormat="1" applyFont="1" applyBorder="1" applyAlignment="1">
      <alignment horizontal="center" vertical="top"/>
      <protection/>
    </xf>
    <xf numFmtId="0" fontId="2" fillId="0" borderId="17" xfId="58" applyFont="1" applyBorder="1" applyAlignment="1">
      <alignment horizontal="right" vertical="top" wrapText="1"/>
      <protection/>
    </xf>
    <xf numFmtId="0" fontId="0" fillId="0" borderId="13" xfId="58" applyFont="1" applyBorder="1" applyAlignment="1">
      <alignment vertical="top"/>
      <protection/>
    </xf>
    <xf numFmtId="44" fontId="0" fillId="0" borderId="13" xfId="58" applyNumberFormat="1" applyFont="1" applyBorder="1" applyAlignment="1" applyProtection="1">
      <alignment horizontal="center" vertical="top"/>
      <protection locked="0"/>
    </xf>
    <xf numFmtId="0" fontId="0" fillId="0" borderId="19" xfId="58" applyFont="1" applyBorder="1" applyAlignment="1">
      <alignment vertical="top"/>
      <protection/>
    </xf>
    <xf numFmtId="0" fontId="2" fillId="0" borderId="12" xfId="58" applyFont="1" applyBorder="1" applyAlignment="1">
      <alignment horizontal="right" vertical="top" wrapText="1"/>
      <protection/>
    </xf>
    <xf numFmtId="44" fontId="0" fillId="0" borderId="13" xfId="58" applyNumberFormat="1" applyFont="1" applyBorder="1" applyAlignment="1">
      <alignment horizontal="center" vertical="top"/>
      <protection/>
    </xf>
    <xf numFmtId="0" fontId="3" fillId="0" borderId="12" xfId="58" applyFont="1" applyBorder="1" applyAlignment="1">
      <alignment vertical="top" wrapText="1"/>
      <protection/>
    </xf>
    <xf numFmtId="0" fontId="1" fillId="0" borderId="12" xfId="58" applyFont="1" applyBorder="1" applyAlignment="1">
      <alignment vertical="top" wrapText="1"/>
      <protection/>
    </xf>
    <xf numFmtId="0" fontId="0" fillId="0" borderId="12" xfId="58" applyFont="1" applyBorder="1" applyAlignment="1">
      <alignment vertical="top"/>
      <protection/>
    </xf>
    <xf numFmtId="0" fontId="59" fillId="0" borderId="12" xfId="58" applyFont="1" applyBorder="1" applyAlignment="1">
      <alignment vertical="top" wrapText="1"/>
      <protection/>
    </xf>
    <xf numFmtId="0" fontId="59" fillId="0" borderId="10" xfId="58" applyFont="1" applyBorder="1" applyAlignment="1">
      <alignment vertical="top"/>
      <protection/>
    </xf>
    <xf numFmtId="44" fontId="59" fillId="0" borderId="10" xfId="58" applyNumberFormat="1" applyFont="1" applyBorder="1" applyAlignment="1" applyProtection="1">
      <alignment horizontal="center" vertical="top"/>
      <protection locked="0"/>
    </xf>
    <xf numFmtId="44" fontId="59" fillId="0" borderId="10" xfId="58" applyNumberFormat="1" applyFont="1" applyBorder="1" applyAlignment="1">
      <alignment horizontal="center" vertical="top"/>
      <protection/>
    </xf>
    <xf numFmtId="0" fontId="0" fillId="0" borderId="10" xfId="58" applyFont="1" applyFill="1" applyBorder="1" applyAlignment="1">
      <alignment vertical="top"/>
      <protection/>
    </xf>
    <xf numFmtId="44" fontId="0" fillId="0" borderId="10" xfId="58" applyNumberFormat="1" applyFont="1" applyFill="1" applyBorder="1" applyAlignment="1" applyProtection="1">
      <alignment horizontal="center" vertical="top"/>
      <protection locked="0"/>
    </xf>
    <xf numFmtId="44" fontId="0" fillId="0" borderId="10" xfId="58" applyNumberFormat="1" applyFont="1" applyFill="1" applyBorder="1" applyAlignment="1">
      <alignment horizontal="center" vertical="top"/>
      <protection/>
    </xf>
    <xf numFmtId="0" fontId="2" fillId="0" borderId="0" xfId="58" applyFont="1" applyFill="1" applyBorder="1" applyAlignment="1" applyProtection="1">
      <alignment horizontal="justify" vertical="top" wrapText="1" readingOrder="1"/>
      <protection/>
    </xf>
    <xf numFmtId="0" fontId="0" fillId="0" borderId="0" xfId="58" applyFont="1" applyFill="1" applyBorder="1" applyAlignment="1" applyProtection="1">
      <alignment horizontal="justify" vertical="top" wrapText="1" readingOrder="1"/>
      <protection/>
    </xf>
    <xf numFmtId="0" fontId="63" fillId="0" borderId="12" xfId="58" applyFont="1" applyBorder="1" applyAlignment="1">
      <alignment vertical="top" wrapText="1"/>
      <protection/>
    </xf>
    <xf numFmtId="0" fontId="0" fillId="0" borderId="10" xfId="58" applyFont="1" applyBorder="1" applyAlignment="1">
      <alignment horizontal="right" vertical="top"/>
      <protection/>
    </xf>
    <xf numFmtId="0" fontId="0" fillId="0" borderId="10" xfId="58" applyFont="1" applyBorder="1" applyAlignment="1">
      <alignment horizontal="left" vertical="top"/>
      <protection/>
    </xf>
    <xf numFmtId="0" fontId="2" fillId="0" borderId="17" xfId="58" applyFont="1" applyBorder="1" applyAlignment="1">
      <alignment vertical="top" wrapText="1"/>
      <protection/>
    </xf>
    <xf numFmtId="0" fontId="0" fillId="0" borderId="0" xfId="58" applyFont="1" applyAlignment="1">
      <alignment vertical="top" wrapText="1"/>
      <protection/>
    </xf>
    <xf numFmtId="0" fontId="2" fillId="1" borderId="16" xfId="58" applyFont="1" applyFill="1" applyBorder="1" applyAlignment="1">
      <alignment vertical="top" wrapText="1"/>
      <protection/>
    </xf>
    <xf numFmtId="44" fontId="2" fillId="1" borderId="20" xfId="58" applyNumberFormat="1" applyFont="1" applyFill="1" applyBorder="1" applyAlignment="1" applyProtection="1">
      <alignment horizontal="center" vertical="top" wrapText="1"/>
      <protection locked="0"/>
    </xf>
    <xf numFmtId="0" fontId="2" fillId="0" borderId="26" xfId="58" applyFont="1" applyBorder="1" applyAlignment="1">
      <alignment horizontal="center" vertical="top" wrapText="1"/>
      <protection/>
    </xf>
    <xf numFmtId="0" fontId="0" fillId="1" borderId="14" xfId="58" applyFont="1" applyFill="1" applyBorder="1" applyAlignment="1">
      <alignment vertical="top" wrapText="1"/>
      <protection/>
    </xf>
    <xf numFmtId="44" fontId="2" fillId="1" borderId="17" xfId="58" applyNumberFormat="1" applyFont="1" applyFill="1" applyBorder="1" applyAlignment="1" applyProtection="1">
      <alignment horizontal="center" vertical="top" wrapText="1"/>
      <protection locked="0"/>
    </xf>
    <xf numFmtId="0" fontId="0" fillId="0" borderId="0" xfId="58" applyFont="1" applyBorder="1" applyAlignment="1">
      <alignment horizontal="center" vertical="top" wrapText="1"/>
      <protection/>
    </xf>
    <xf numFmtId="0" fontId="0" fillId="0" borderId="11" xfId="58" applyFont="1" applyBorder="1" applyAlignment="1">
      <alignment horizontal="left" vertical="top" wrapText="1"/>
      <protection/>
    </xf>
    <xf numFmtId="44" fontId="0" fillId="0" borderId="12" xfId="58" applyNumberFormat="1" applyFont="1" applyBorder="1" applyAlignment="1" applyProtection="1">
      <alignment horizontal="center" vertical="top"/>
      <protection locked="0"/>
    </xf>
    <xf numFmtId="2" fontId="0" fillId="0" borderId="0" xfId="58" applyNumberFormat="1" applyFont="1" applyBorder="1" applyAlignment="1">
      <alignment vertical="top"/>
      <protection/>
    </xf>
    <xf numFmtId="2" fontId="0" fillId="0" borderId="10" xfId="58" applyNumberFormat="1" applyFont="1" applyBorder="1" applyAlignment="1">
      <alignment vertical="top"/>
      <protection/>
    </xf>
    <xf numFmtId="2" fontId="0" fillId="0" borderId="10" xfId="58" applyNumberFormat="1" applyFont="1" applyFill="1" applyBorder="1" applyAlignment="1">
      <alignment vertical="top"/>
      <protection/>
    </xf>
    <xf numFmtId="2" fontId="13" fillId="0" borderId="25" xfId="58" applyNumberFormat="1" applyFont="1" applyBorder="1" applyAlignment="1">
      <alignment vertical="top"/>
      <protection/>
    </xf>
    <xf numFmtId="0" fontId="2" fillId="0" borderId="11" xfId="58" applyFont="1" applyBorder="1" applyAlignment="1">
      <alignment vertical="top" wrapText="1"/>
      <protection/>
    </xf>
    <xf numFmtId="0" fontId="2" fillId="0" borderId="0" xfId="58" applyFont="1" applyBorder="1" applyAlignment="1">
      <alignment vertical="top" wrapText="1"/>
      <protection/>
    </xf>
    <xf numFmtId="0" fontId="0" fillId="0" borderId="0" xfId="58" applyFont="1" applyBorder="1" applyAlignment="1">
      <alignment vertical="top" wrapText="1"/>
      <protection/>
    </xf>
    <xf numFmtId="0" fontId="1" fillId="0" borderId="11" xfId="58" applyFont="1" applyBorder="1" applyAlignment="1">
      <alignment vertical="top" wrapText="1"/>
      <protection/>
    </xf>
    <xf numFmtId="0" fontId="3" fillId="0" borderId="11" xfId="58" applyFont="1" applyBorder="1" applyAlignment="1">
      <alignment vertical="top" wrapText="1"/>
      <protection/>
    </xf>
    <xf numFmtId="0" fontId="1" fillId="0" borderId="0" xfId="58" applyFont="1" applyAlignment="1">
      <alignment vertical="top" wrapText="1"/>
      <protection/>
    </xf>
    <xf numFmtId="0" fontId="1" fillId="0" borderId="0" xfId="58" applyFont="1" applyBorder="1" applyAlignment="1">
      <alignment vertical="top" wrapText="1"/>
      <protection/>
    </xf>
    <xf numFmtId="0" fontId="0" fillId="0" borderId="11" xfId="58" applyFont="1" applyBorder="1" applyAlignment="1">
      <alignment vertical="top" wrapText="1"/>
      <protection/>
    </xf>
    <xf numFmtId="0" fontId="0" fillId="0" borderId="11" xfId="58" applyFont="1" applyBorder="1" applyAlignment="1">
      <alignment vertical="top"/>
      <protection/>
    </xf>
    <xf numFmtId="0" fontId="1" fillId="0" borderId="11" xfId="58" applyFont="1" applyFill="1" applyBorder="1" applyAlignment="1">
      <alignment vertical="top" wrapText="1"/>
      <protection/>
    </xf>
    <xf numFmtId="0" fontId="0" fillId="0" borderId="0" xfId="58" applyFont="1" applyBorder="1" applyAlignment="1">
      <alignment vertical="top"/>
      <protection/>
    </xf>
    <xf numFmtId="2" fontId="13" fillId="0" borderId="0" xfId="58" applyNumberFormat="1" applyFont="1" applyAlignment="1">
      <alignment vertical="top"/>
      <protection/>
    </xf>
    <xf numFmtId="2" fontId="13" fillId="0" borderId="10" xfId="58" applyNumberFormat="1" applyFont="1" applyBorder="1" applyAlignment="1">
      <alignment vertical="top"/>
      <protection/>
    </xf>
    <xf numFmtId="2" fontId="13" fillId="0" borderId="10" xfId="58" applyNumberFormat="1" applyFont="1" applyFill="1" applyBorder="1" applyAlignment="1">
      <alignment vertical="top"/>
      <protection/>
    </xf>
    <xf numFmtId="0" fontId="13" fillId="0" borderId="10" xfId="58" applyFont="1" applyBorder="1" applyAlignment="1">
      <alignment vertical="top"/>
      <protection/>
    </xf>
    <xf numFmtId="44" fontId="0" fillId="0" borderId="12" xfId="58" applyNumberFormat="1" applyFont="1" applyFill="1" applyBorder="1" applyAlignment="1" applyProtection="1">
      <alignment horizontal="center" vertical="top"/>
      <protection locked="0"/>
    </xf>
    <xf numFmtId="2" fontId="0" fillId="0" borderId="0" xfId="58" applyNumberFormat="1" applyFont="1" applyFill="1" applyBorder="1" applyAlignment="1">
      <alignment vertical="top"/>
      <protection/>
    </xf>
    <xf numFmtId="2" fontId="13" fillId="0" borderId="0" xfId="58" applyNumberFormat="1" applyFont="1" applyFill="1" applyAlignment="1">
      <alignment vertical="top"/>
      <protection/>
    </xf>
    <xf numFmtId="2" fontId="13" fillId="0" borderId="25" xfId="58" applyNumberFormat="1" applyFont="1" applyFill="1" applyBorder="1" applyAlignment="1">
      <alignment vertical="top"/>
      <protection/>
    </xf>
    <xf numFmtId="0" fontId="0" fillId="0" borderId="0" xfId="58" applyFont="1" applyFill="1" applyAlignment="1">
      <alignment vertical="top"/>
      <protection/>
    </xf>
    <xf numFmtId="0" fontId="0" fillId="0" borderId="0" xfId="58" applyFont="1" applyFill="1" applyBorder="1" applyAlignment="1">
      <alignment vertical="top" wrapText="1"/>
      <protection/>
    </xf>
    <xf numFmtId="0" fontId="2" fillId="0" borderId="14" xfId="58" applyFont="1" applyBorder="1" applyAlignment="1">
      <alignment vertical="top" wrapText="1"/>
      <protection/>
    </xf>
    <xf numFmtId="2" fontId="0" fillId="0" borderId="19" xfId="58" applyNumberFormat="1" applyFont="1" applyBorder="1" applyAlignment="1">
      <alignment vertical="top"/>
      <protection/>
    </xf>
    <xf numFmtId="2" fontId="0" fillId="0" borderId="13" xfId="58" applyNumberFormat="1" applyFont="1" applyBorder="1" applyAlignment="1">
      <alignment vertical="top"/>
      <protection/>
    </xf>
    <xf numFmtId="2" fontId="0" fillId="0" borderId="13" xfId="58" applyNumberFormat="1" applyFont="1" applyFill="1" applyBorder="1" applyAlignment="1">
      <alignment vertical="top"/>
      <protection/>
    </xf>
    <xf numFmtId="2" fontId="13" fillId="0" borderId="27" xfId="58" applyNumberFormat="1" applyFont="1" applyBorder="1" applyAlignment="1">
      <alignment vertical="top"/>
      <protection/>
    </xf>
    <xf numFmtId="2" fontId="0" fillId="0" borderId="0" xfId="58" applyNumberFormat="1" applyFont="1" applyAlignment="1">
      <alignment vertical="top"/>
      <protection/>
    </xf>
    <xf numFmtId="0" fontId="2" fillId="0" borderId="26" xfId="0" applyFont="1" applyBorder="1" applyAlignment="1">
      <alignment horizontal="center" vertical="top" wrapText="1"/>
    </xf>
    <xf numFmtId="0" fontId="59" fillId="1" borderId="13" xfId="0" applyFont="1" applyFill="1" applyBorder="1" applyAlignment="1">
      <alignment vertical="top" wrapText="1"/>
    </xf>
    <xf numFmtId="0" fontId="64" fillId="0" borderId="10" xfId="0" applyFont="1" applyBorder="1" applyAlignment="1">
      <alignment vertical="top" wrapText="1"/>
    </xf>
    <xf numFmtId="2" fontId="0" fillId="0" borderId="10" xfId="0" applyNumberFormat="1" applyFont="1" applyFill="1" applyBorder="1" applyAlignment="1">
      <alignment vertical="top"/>
    </xf>
    <xf numFmtId="0" fontId="2" fillId="0" borderId="10" xfId="0" applyFont="1" applyFill="1" applyBorder="1" applyAlignment="1">
      <alignment vertical="top" wrapText="1"/>
    </xf>
    <xf numFmtId="0" fontId="59" fillId="0" borderId="10" xfId="0" applyFont="1" applyFill="1" applyBorder="1" applyAlignment="1">
      <alignment vertical="top" wrapText="1"/>
    </xf>
    <xf numFmtId="0" fontId="59" fillId="0" borderId="0" xfId="0" applyFont="1" applyAlignment="1">
      <alignment vertical="top" wrapText="1"/>
    </xf>
    <xf numFmtId="44" fontId="0" fillId="0" borderId="12" xfId="0" applyNumberFormat="1" applyFont="1" applyBorder="1" applyAlignment="1">
      <alignment vertical="top"/>
    </xf>
    <xf numFmtId="44" fontId="0" fillId="34" borderId="12" xfId="58" applyNumberFormat="1" applyFont="1" applyFill="1" applyBorder="1" applyAlignment="1" applyProtection="1">
      <alignment horizontal="center" vertical="top"/>
      <protection locked="0"/>
    </xf>
    <xf numFmtId="0" fontId="0" fillId="0" borderId="0" xfId="0" applyFont="1" applyBorder="1" applyAlignment="1">
      <alignment horizontal="left" vertical="top"/>
    </xf>
    <xf numFmtId="44" fontId="0" fillId="35" borderId="10" xfId="0" applyNumberFormat="1" applyFont="1" applyFill="1" applyBorder="1" applyAlignment="1" applyProtection="1">
      <alignment vertical="top"/>
      <protection locked="0"/>
    </xf>
    <xf numFmtId="0" fontId="2" fillId="36" borderId="0" xfId="0" applyFont="1" applyFill="1" applyAlignment="1">
      <alignment vertical="top"/>
    </xf>
    <xf numFmtId="0" fontId="0" fillId="0" borderId="0" xfId="0" applyFont="1" applyAlignment="1">
      <alignment horizontal="justify" vertical="top" wrapText="1" readingOrder="1"/>
    </xf>
    <xf numFmtId="0" fontId="59" fillId="0" borderId="0" xfId="0" applyFont="1" applyAlignment="1">
      <alignment horizontal="justify" vertical="top" wrapText="1" readingOrder="1"/>
    </xf>
    <xf numFmtId="0" fontId="1" fillId="0" borderId="12" xfId="58" applyFont="1" applyFill="1" applyBorder="1" applyAlignment="1">
      <alignment horizontal="left" vertical="top" wrapText="1"/>
      <protection/>
    </xf>
    <xf numFmtId="0" fontId="2" fillId="1" borderId="16" xfId="0" applyFont="1" applyFill="1" applyBorder="1" applyAlignment="1">
      <alignment horizontal="left" vertical="top"/>
    </xf>
    <xf numFmtId="0" fontId="0" fillId="1" borderId="14"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Alignment="1">
      <alignment horizontal="left" vertical="top"/>
    </xf>
    <xf numFmtId="0" fontId="1" fillId="0" borderId="0" xfId="0" applyFont="1" applyAlignment="1">
      <alignment horizontal="left" vertical="top" wrapText="1" readingOrder="1"/>
    </xf>
    <xf numFmtId="2" fontId="0" fillId="0" borderId="0" xfId="0" applyNumberFormat="1" applyFont="1" applyFill="1" applyBorder="1" applyAlignment="1">
      <alignment vertical="top"/>
    </xf>
    <xf numFmtId="2" fontId="13" fillId="0" borderId="25" xfId="0" applyNumberFormat="1" applyFont="1" applyFill="1" applyBorder="1" applyAlignment="1">
      <alignment vertical="top"/>
    </xf>
    <xf numFmtId="0" fontId="1" fillId="0" borderId="0" xfId="58" applyFont="1" applyFill="1" applyBorder="1" applyAlignment="1" applyProtection="1">
      <alignment horizontal="left" vertical="top" wrapText="1" readingOrder="1"/>
      <protection/>
    </xf>
    <xf numFmtId="0" fontId="0" fillId="0" borderId="0" xfId="58" applyFont="1" applyFill="1" applyBorder="1" applyAlignment="1" applyProtection="1">
      <alignment horizontal="left" vertical="top" wrapText="1" readingOrder="1"/>
      <protection/>
    </xf>
    <xf numFmtId="0" fontId="0" fillId="0" borderId="0" xfId="0" applyFont="1" applyAlignment="1">
      <alignment horizontal="left" vertical="top" wrapText="1" readingOrder="1"/>
    </xf>
    <xf numFmtId="0" fontId="59" fillId="0" borderId="10" xfId="58" applyFont="1" applyBorder="1" applyAlignment="1">
      <alignment horizontal="left" vertical="top"/>
      <protection/>
    </xf>
    <xf numFmtId="0" fontId="0" fillId="0" borderId="10" xfId="58" applyFont="1" applyFill="1" applyBorder="1" applyAlignment="1">
      <alignment horizontal="left" vertical="top"/>
      <protection/>
    </xf>
    <xf numFmtId="0" fontId="1" fillId="0" borderId="12" xfId="0" applyFont="1" applyBorder="1" applyAlignment="1">
      <alignment horizontal="left" vertical="top" wrapText="1"/>
    </xf>
    <xf numFmtId="0" fontId="14" fillId="0" borderId="0" xfId="0" applyFont="1" applyFill="1" applyBorder="1" applyAlignment="1" applyProtection="1">
      <alignment horizontal="justify" vertical="top" wrapText="1" readingOrder="1"/>
      <protection/>
    </xf>
    <xf numFmtId="0" fontId="15" fillId="0" borderId="0" xfId="0" applyFont="1" applyFill="1" applyBorder="1" applyAlignment="1" applyProtection="1">
      <alignment horizontal="left" vertical="top" wrapText="1" readingOrder="1"/>
      <protection/>
    </xf>
    <xf numFmtId="0" fontId="0" fillId="0" borderId="11" xfId="0" applyFont="1" applyBorder="1" applyAlignment="1">
      <alignment vertical="top" wrapText="1"/>
    </xf>
    <xf numFmtId="0" fontId="0" fillId="0" borderId="0" xfId="0" applyFont="1" applyFill="1" applyAlignment="1">
      <alignment vertical="top" wrapText="1"/>
    </xf>
    <xf numFmtId="0" fontId="2" fillId="0" borderId="10" xfId="59" applyFont="1" applyFill="1" applyBorder="1" applyAlignment="1" applyProtection="1">
      <alignment horizontal="left" vertical="top" wrapText="1" readingOrder="1"/>
      <protection/>
    </xf>
    <xf numFmtId="0" fontId="0" fillId="0" borderId="10" xfId="58" applyBorder="1" applyAlignment="1">
      <alignment vertical="top"/>
      <protection/>
    </xf>
    <xf numFmtId="0" fontId="0" fillId="0" borderId="0" xfId="58" applyAlignment="1">
      <alignment horizontal="right" vertical="top"/>
      <protection/>
    </xf>
    <xf numFmtId="44" fontId="0" fillId="0" borderId="10" xfId="58" applyNumberFormat="1" applyBorder="1" applyAlignment="1" applyProtection="1">
      <alignment horizontal="center" vertical="top"/>
      <protection locked="0"/>
    </xf>
    <xf numFmtId="44" fontId="0" fillId="0" borderId="10" xfId="58" applyNumberFormat="1" applyBorder="1" applyAlignment="1">
      <alignment horizontal="center" vertical="top"/>
      <protection/>
    </xf>
    <xf numFmtId="0" fontId="10" fillId="0" borderId="0" xfId="58" applyFont="1" applyAlignment="1">
      <alignment horizontal="justify" vertical="top" wrapText="1" readingOrder="1"/>
      <protection/>
    </xf>
    <xf numFmtId="0" fontId="0" fillId="0" borderId="0" xfId="58" applyAlignment="1">
      <alignment horizontal="justify" vertical="top" wrapText="1" readingOrder="1"/>
      <protection/>
    </xf>
    <xf numFmtId="44" fontId="0" fillId="34" borderId="10" xfId="58" applyNumberFormat="1" applyFill="1" applyBorder="1" applyAlignment="1" applyProtection="1">
      <alignment horizontal="center" vertical="top"/>
      <protection locked="0"/>
    </xf>
    <xf numFmtId="0" fontId="2" fillId="0" borderId="10" xfId="59" applyFont="1" applyBorder="1" applyAlignment="1">
      <alignment horizontal="justify" wrapText="1" readingOrder="1"/>
      <protection/>
    </xf>
    <xf numFmtId="44" fontId="0" fillId="0" borderId="11" xfId="58" applyNumberFormat="1" applyFont="1" applyBorder="1" applyAlignment="1" applyProtection="1">
      <alignment horizontal="center" vertical="top"/>
      <protection locked="0"/>
    </xf>
    <xf numFmtId="0" fontId="0" fillId="0" borderId="10" xfId="58" applyBorder="1" applyAlignment="1">
      <alignment horizontal="left" vertical="top"/>
      <protection/>
    </xf>
    <xf numFmtId="0" fontId="2" fillId="0" borderId="0" xfId="58" applyFont="1" applyBorder="1" applyAlignment="1">
      <alignment horizontal="right" vertical="top" wrapText="1"/>
      <protection/>
    </xf>
    <xf numFmtId="0" fontId="3" fillId="0" borderId="0" xfId="58" applyFont="1" applyBorder="1" applyAlignment="1">
      <alignment horizontal="left" vertical="top" wrapText="1"/>
      <protection/>
    </xf>
    <xf numFmtId="0" fontId="0" fillId="0" borderId="11" xfId="58" applyFont="1" applyFill="1" applyBorder="1" applyAlignment="1">
      <alignment vertical="top"/>
      <protection/>
    </xf>
    <xf numFmtId="0" fontId="59" fillId="0" borderId="11" xfId="58" applyFont="1" applyBorder="1" applyAlignment="1">
      <alignment vertical="top"/>
      <protection/>
    </xf>
    <xf numFmtId="0" fontId="0" fillId="0" borderId="10" xfId="58" applyFont="1" applyFill="1" applyBorder="1" applyAlignment="1">
      <alignment horizontal="right" vertical="top"/>
      <protection/>
    </xf>
    <xf numFmtId="0" fontId="59" fillId="0" borderId="10" xfId="58" applyFont="1" applyBorder="1" applyAlignment="1">
      <alignment horizontal="right" vertical="top"/>
      <protection/>
    </xf>
    <xf numFmtId="0" fontId="0" fillId="0" borderId="23" xfId="0" applyFont="1" applyBorder="1" applyAlignment="1">
      <alignment horizontal="left" vertical="top"/>
    </xf>
    <xf numFmtId="0" fontId="59" fillId="0" borderId="14" xfId="58" applyFont="1" applyBorder="1" applyAlignment="1">
      <alignment vertical="top"/>
      <protection/>
    </xf>
    <xf numFmtId="0" fontId="59" fillId="0" borderId="10" xfId="58" applyFont="1" applyFill="1" applyBorder="1" applyAlignment="1">
      <alignment vertical="top"/>
      <protection/>
    </xf>
    <xf numFmtId="0" fontId="3" fillId="0" borderId="11" xfId="0" applyFont="1" applyBorder="1" applyAlignment="1">
      <alignment vertical="top" wrapText="1"/>
    </xf>
    <xf numFmtId="0" fontId="1" fillId="0" borderId="11" xfId="0" applyFont="1" applyBorder="1" applyAlignment="1">
      <alignment vertical="top" wrapText="1"/>
    </xf>
    <xf numFmtId="0" fontId="3" fillId="0" borderId="0" xfId="0" applyFont="1" applyAlignment="1">
      <alignment vertical="top" wrapText="1"/>
    </xf>
    <xf numFmtId="0" fontId="0" fillId="0" borderId="11" xfId="0" applyFont="1" applyBorder="1" applyAlignment="1">
      <alignment horizontal="left" vertical="top" wrapText="1"/>
    </xf>
    <xf numFmtId="0" fontId="1" fillId="0" borderId="10" xfId="58" applyFont="1" applyBorder="1" applyAlignment="1">
      <alignment vertical="top" wrapText="1"/>
      <protection/>
    </xf>
    <xf numFmtId="0" fontId="1" fillId="35" borderId="10" xfId="58" applyFont="1" applyFill="1" applyBorder="1" applyAlignment="1">
      <alignment vertical="top" wrapText="1"/>
      <protection/>
    </xf>
    <xf numFmtId="0" fontId="3" fillId="0" borderId="12" xfId="0" applyFont="1" applyBorder="1" applyAlignment="1">
      <alignment horizontal="left" vertical="top" wrapText="1"/>
    </xf>
    <xf numFmtId="0" fontId="0" fillId="0" borderId="12" xfId="0" applyFont="1" applyFill="1" applyBorder="1" applyAlignment="1">
      <alignment vertical="top"/>
    </xf>
    <xf numFmtId="0" fontId="0" fillId="1" borderId="13" xfId="58" applyFill="1" applyBorder="1" applyAlignment="1">
      <alignment vertical="top"/>
      <protection/>
    </xf>
    <xf numFmtId="0" fontId="0" fillId="1" borderId="17" xfId="58" applyFill="1" applyBorder="1" applyAlignment="1">
      <alignment vertical="top" wrapText="1"/>
      <protection/>
    </xf>
    <xf numFmtId="0" fontId="0" fillId="1" borderId="19" xfId="58" applyFill="1" applyBorder="1" applyAlignment="1">
      <alignment horizontal="right" vertical="top"/>
      <protection/>
    </xf>
    <xf numFmtId="0" fontId="0" fillId="0" borderId="0" xfId="58" applyAlignment="1">
      <alignment vertical="top"/>
      <protection/>
    </xf>
    <xf numFmtId="0" fontId="0" fillId="0" borderId="0" xfId="58" applyAlignment="1">
      <alignment vertical="top" wrapText="1"/>
      <protection/>
    </xf>
    <xf numFmtId="0" fontId="0" fillId="37" borderId="0" xfId="58" applyFill="1" applyAlignment="1">
      <alignment vertical="top"/>
      <protection/>
    </xf>
    <xf numFmtId="0" fontId="0" fillId="0" borderId="12" xfId="58" applyBorder="1" applyAlignment="1">
      <alignment vertical="top" wrapText="1"/>
      <protection/>
    </xf>
    <xf numFmtId="0" fontId="0" fillId="0" borderId="13" xfId="58" applyBorder="1" applyAlignment="1">
      <alignment vertical="top"/>
      <protection/>
    </xf>
    <xf numFmtId="0" fontId="0" fillId="0" borderId="19" xfId="58" applyBorder="1" applyAlignment="1">
      <alignment horizontal="right" vertical="top"/>
      <protection/>
    </xf>
    <xf numFmtId="44" fontId="0" fillId="0" borderId="13" xfId="58" applyNumberFormat="1" applyBorder="1" applyAlignment="1" applyProtection="1">
      <alignment horizontal="center" vertical="top"/>
      <protection locked="0"/>
    </xf>
    <xf numFmtId="0" fontId="0" fillId="37" borderId="19" xfId="58" applyFill="1" applyBorder="1" applyAlignment="1">
      <alignment vertical="top"/>
      <protection/>
    </xf>
    <xf numFmtId="0" fontId="0" fillId="0" borderId="19" xfId="58" applyBorder="1" applyAlignment="1">
      <alignment vertical="top"/>
      <protection/>
    </xf>
    <xf numFmtId="0" fontId="59" fillId="37" borderId="0" xfId="58" applyFont="1" applyFill="1" applyAlignment="1">
      <alignment vertical="top"/>
      <protection/>
    </xf>
    <xf numFmtId="0" fontId="59" fillId="0" borderId="0" xfId="58" applyFont="1" applyAlignment="1">
      <alignment vertical="top"/>
      <protection/>
    </xf>
    <xf numFmtId="0" fontId="0" fillId="0" borderId="12" xfId="58" applyBorder="1" applyAlignment="1">
      <alignment vertical="top"/>
      <protection/>
    </xf>
    <xf numFmtId="0" fontId="2" fillId="37" borderId="0" xfId="58" applyFont="1" applyFill="1" applyAlignment="1">
      <alignment vertical="top"/>
      <protection/>
    </xf>
    <xf numFmtId="0" fontId="59" fillId="0" borderId="0" xfId="58" applyFont="1" applyAlignment="1">
      <alignment horizontal="right" vertical="top"/>
      <protection/>
    </xf>
    <xf numFmtId="0" fontId="14" fillId="0" borderId="0" xfId="58" applyFont="1" applyAlignment="1">
      <alignment horizontal="justify" vertical="top" wrapText="1" readingOrder="1"/>
      <protection/>
    </xf>
    <xf numFmtId="0" fontId="0" fillId="0" borderId="12" xfId="58" applyBorder="1" applyAlignment="1">
      <alignment horizontal="left" vertical="top" wrapText="1"/>
      <protection/>
    </xf>
    <xf numFmtId="0" fontId="0" fillId="0" borderId="15" xfId="58" applyBorder="1" applyAlignment="1">
      <alignment vertical="top"/>
      <protection/>
    </xf>
    <xf numFmtId="0" fontId="0" fillId="0" borderId="18" xfId="58" applyBorder="1" applyAlignment="1">
      <alignment horizontal="right" vertical="top"/>
      <protection/>
    </xf>
    <xf numFmtId="44" fontId="0" fillId="0" borderId="15" xfId="58" applyNumberFormat="1" applyBorder="1" applyAlignment="1" applyProtection="1">
      <alignment horizontal="center" vertical="top"/>
      <protection locked="0"/>
    </xf>
    <xf numFmtId="0" fontId="0" fillId="37" borderId="18" xfId="58" applyFill="1" applyBorder="1" applyAlignment="1">
      <alignment vertical="top"/>
      <protection/>
    </xf>
    <xf numFmtId="0" fontId="0" fillId="0" borderId="18" xfId="58" applyBorder="1" applyAlignment="1">
      <alignment vertical="top"/>
      <protection/>
    </xf>
    <xf numFmtId="0" fontId="2" fillId="0" borderId="0" xfId="58" applyFont="1" applyAlignment="1">
      <alignment vertical="top" wrapText="1"/>
      <protection/>
    </xf>
    <xf numFmtId="0" fontId="2" fillId="0" borderId="0" xfId="58" applyFont="1" applyAlignment="1">
      <alignment horizontal="justify" vertical="top" wrapText="1" readingOrder="1"/>
      <protection/>
    </xf>
    <xf numFmtId="0" fontId="64" fillId="0" borderId="12" xfId="58" applyFont="1" applyBorder="1" applyAlignment="1">
      <alignment vertical="top" wrapText="1"/>
      <protection/>
    </xf>
    <xf numFmtId="0" fontId="59" fillId="0" borderId="0" xfId="58" applyFont="1" applyAlignment="1">
      <alignment horizontal="justify" vertical="top" wrapText="1" readingOrder="1"/>
      <protection/>
    </xf>
    <xf numFmtId="0" fontId="64" fillId="0" borderId="0" xfId="58" applyFont="1" applyAlignment="1">
      <alignment horizontal="justify" vertical="top" wrapText="1" readingOrder="1"/>
      <protection/>
    </xf>
    <xf numFmtId="0" fontId="2" fillId="0" borderId="20" xfId="58" applyFont="1" applyBorder="1" applyAlignment="1">
      <alignment horizontal="right" vertical="top" wrapText="1"/>
      <protection/>
    </xf>
    <xf numFmtId="0" fontId="0" fillId="0" borderId="10" xfId="58" applyBorder="1" applyAlignment="1">
      <alignment vertical="top" wrapText="1"/>
      <protection/>
    </xf>
    <xf numFmtId="0" fontId="64" fillId="0" borderId="0" xfId="59" applyFont="1" applyAlignment="1">
      <alignment horizontal="justify" wrapText="1" readingOrder="1"/>
      <protection/>
    </xf>
    <xf numFmtId="0" fontId="0" fillId="0" borderId="10" xfId="58" applyBorder="1" applyAlignment="1">
      <alignment horizontal="justify" vertical="top" wrapText="1" readingOrder="1"/>
      <protection/>
    </xf>
    <xf numFmtId="0" fontId="0" fillId="0" borderId="10" xfId="58" applyBorder="1" applyAlignment="1">
      <alignment horizontal="left" vertical="top" wrapText="1"/>
      <protection/>
    </xf>
    <xf numFmtId="0" fontId="1" fillId="0" borderId="0" xfId="58" applyFont="1" applyAlignment="1">
      <alignment horizontal="justify" vertical="top" wrapText="1" readingOrder="1"/>
      <protection/>
    </xf>
    <xf numFmtId="0" fontId="2" fillId="0" borderId="12" xfId="58" applyFont="1" applyBorder="1" applyAlignment="1">
      <alignment horizontal="left" vertical="top" wrapText="1"/>
      <protection/>
    </xf>
    <xf numFmtId="0" fontId="0" fillId="0" borderId="10" xfId="58" applyBorder="1" applyAlignment="1">
      <alignment horizontal="right" vertical="top"/>
      <protection/>
    </xf>
    <xf numFmtId="4" fontId="0" fillId="37" borderId="10" xfId="58" applyNumberFormat="1" applyFill="1" applyBorder="1" applyAlignment="1">
      <alignment horizontal="center" vertical="top" wrapText="1"/>
      <protection/>
    </xf>
    <xf numFmtId="1" fontId="0" fillId="37" borderId="12" xfId="58" applyNumberFormat="1" applyFill="1" applyBorder="1" applyAlignment="1" applyProtection="1" quotePrefix="1">
      <alignment horizontal="right" vertical="top" wrapText="1"/>
      <protection locked="0"/>
    </xf>
    <xf numFmtId="44" fontId="0" fillId="37" borderId="10" xfId="58" applyNumberFormat="1" applyFill="1" applyBorder="1" applyAlignment="1" applyProtection="1">
      <alignment horizontal="center" vertical="top" wrapText="1"/>
      <protection locked="0"/>
    </xf>
    <xf numFmtId="44" fontId="0" fillId="37" borderId="10" xfId="58" applyNumberFormat="1" applyFill="1" applyBorder="1" applyAlignment="1" applyProtection="1">
      <alignment horizontal="center" vertical="top"/>
      <protection locked="0"/>
    </xf>
    <xf numFmtId="1" fontId="0" fillId="0" borderId="10" xfId="58" applyNumberFormat="1" applyBorder="1" applyAlignment="1">
      <alignment horizontal="center" vertical="top" wrapText="1"/>
      <protection/>
    </xf>
    <xf numFmtId="1" fontId="0" fillId="0" borderId="12" xfId="58" applyNumberFormat="1" applyBorder="1" applyAlignment="1" applyProtection="1" quotePrefix="1">
      <alignment horizontal="center" vertical="top" wrapText="1"/>
      <protection locked="0"/>
    </xf>
    <xf numFmtId="44" fontId="0" fillId="0" borderId="10" xfId="58" applyNumberFormat="1" applyBorder="1" applyAlignment="1" applyProtection="1">
      <alignment horizontal="center" vertical="top" wrapText="1"/>
      <protection locked="0"/>
    </xf>
    <xf numFmtId="0" fontId="0" fillId="0" borderId="17" xfId="58" applyBorder="1" applyAlignment="1">
      <alignment vertical="top"/>
      <protection/>
    </xf>
    <xf numFmtId="44" fontId="0" fillId="0" borderId="21" xfId="58" applyNumberFormat="1" applyBorder="1" applyAlignment="1">
      <alignment horizontal="center" vertical="top"/>
      <protection/>
    </xf>
    <xf numFmtId="0" fontId="59" fillId="0" borderId="10" xfId="0" applyFont="1" applyFill="1" applyBorder="1" applyAlignment="1">
      <alignment vertical="top"/>
    </xf>
    <xf numFmtId="44" fontId="2" fillId="1" borderId="15" xfId="58" applyNumberFormat="1" applyFont="1" applyFill="1" applyBorder="1" applyAlignment="1" applyProtection="1">
      <alignment horizontal="center" vertical="top" wrapText="1"/>
      <protection locked="0"/>
    </xf>
    <xf numFmtId="44" fontId="2" fillId="1" borderId="13" xfId="58" applyNumberFormat="1" applyFont="1" applyFill="1" applyBorder="1" applyAlignment="1" applyProtection="1">
      <alignment horizontal="center" vertical="top" wrapText="1"/>
      <protection locked="0"/>
    </xf>
    <xf numFmtId="0" fontId="2" fillId="0" borderId="12" xfId="0" applyFont="1" applyFill="1" applyBorder="1" applyAlignment="1">
      <alignment vertical="top" wrapText="1"/>
    </xf>
    <xf numFmtId="44" fontId="0" fillId="0" borderId="15" xfId="58" applyNumberFormat="1" applyFill="1" applyBorder="1" applyAlignment="1">
      <alignment horizontal="center" vertical="top"/>
      <protection/>
    </xf>
    <xf numFmtId="44" fontId="0" fillId="0" borderId="10" xfId="58" applyNumberFormat="1" applyFill="1" applyBorder="1" applyAlignment="1">
      <alignment horizontal="center" vertical="top"/>
      <protection/>
    </xf>
    <xf numFmtId="44" fontId="0" fillId="0" borderId="13" xfId="58" applyNumberFormat="1" applyFill="1" applyBorder="1" applyAlignment="1">
      <alignment horizontal="center" vertical="top"/>
      <protection/>
    </xf>
    <xf numFmtId="0" fontId="0" fillId="0" borderId="28" xfId="58" applyFont="1" applyBorder="1" applyAlignment="1">
      <alignment horizontal="center" vertical="top"/>
      <protection/>
    </xf>
    <xf numFmtId="0" fontId="0" fillId="0" borderId="29" xfId="58" applyFont="1" applyBorder="1" applyAlignment="1">
      <alignment horizontal="center" vertical="top"/>
      <protection/>
    </xf>
    <xf numFmtId="0" fontId="0" fillId="0" borderId="11" xfId="58" applyFont="1" applyBorder="1" applyAlignment="1">
      <alignment horizontal="center" vertical="top"/>
      <protection/>
    </xf>
    <xf numFmtId="0" fontId="0" fillId="0" borderId="12" xfId="58" applyFont="1" applyBorder="1" applyAlignment="1">
      <alignment horizontal="center" vertical="top"/>
      <protection/>
    </xf>
    <xf numFmtId="0" fontId="13" fillId="0" borderId="30" xfId="58" applyFont="1" applyBorder="1" applyAlignment="1">
      <alignment horizontal="center" vertical="top"/>
      <protection/>
    </xf>
    <xf numFmtId="0" fontId="13" fillId="0" borderId="25" xfId="58" applyFont="1" applyBorder="1" applyAlignment="1">
      <alignment horizontal="center" vertical="top"/>
      <protection/>
    </xf>
    <xf numFmtId="0" fontId="0" fillId="0" borderId="31" xfId="58" applyFont="1" applyBorder="1" applyAlignment="1">
      <alignment horizontal="center" vertical="top"/>
      <protection/>
    </xf>
    <xf numFmtId="0" fontId="0" fillId="0" borderId="32" xfId="58" applyFont="1" applyBorder="1" applyAlignment="1">
      <alignment horizontal="center" vertical="top"/>
      <protection/>
    </xf>
    <xf numFmtId="0" fontId="0" fillId="0" borderId="28" xfId="0" applyFont="1" applyBorder="1" applyAlignment="1">
      <alignment horizontal="center" vertical="top"/>
    </xf>
    <xf numFmtId="0" fontId="0" fillId="0" borderId="29" xfId="0" applyFont="1" applyBorder="1" applyAlignment="1">
      <alignment horizontal="center" vertical="top"/>
    </xf>
    <xf numFmtId="0" fontId="0" fillId="0" borderId="11" xfId="0" applyFont="1" applyBorder="1" applyAlignment="1">
      <alignment horizontal="center" vertical="top"/>
    </xf>
    <xf numFmtId="0" fontId="0" fillId="0" borderId="12" xfId="0" applyFont="1" applyBorder="1" applyAlignment="1">
      <alignment horizontal="center" vertical="top"/>
    </xf>
    <xf numFmtId="0" fontId="13" fillId="0" borderId="30" xfId="0" applyFont="1" applyBorder="1" applyAlignment="1">
      <alignment horizontal="center" vertical="top"/>
    </xf>
    <xf numFmtId="0" fontId="13" fillId="0" borderId="25" xfId="0" applyFont="1" applyBorder="1" applyAlignment="1">
      <alignment horizontal="center" vertical="top"/>
    </xf>
    <xf numFmtId="0" fontId="0" fillId="0" borderId="31" xfId="0" applyFont="1" applyBorder="1" applyAlignment="1">
      <alignment horizontal="center" vertical="top"/>
    </xf>
    <xf numFmtId="0" fontId="0" fillId="0" borderId="32" xfId="0" applyFont="1" applyBorder="1" applyAlignment="1">
      <alignment horizontal="center"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Major Term contract 2008 draf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_SOCIAL_WORK\SW026121_%20Chaplet_Avenue_RCU_Refresh\08_QS\Tender%20Package\Description%20of%20Works\Chaplet%20Description%20of%20Work%20-%2002.02.18%20Blan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 Tender Summary"/>
      <sheetName val="1 Prov Sums"/>
      <sheetName val="2 Downtakings"/>
      <sheetName val="3 Windows and Ext Doors"/>
      <sheetName val="4 Internals Walls"/>
      <sheetName val="5 Internal Doors"/>
      <sheetName val="6 Wall finishes"/>
      <sheetName val="7 Floor Finishes"/>
      <sheetName val="8 Ceiling Finishes"/>
      <sheetName val="9 Decoration"/>
      <sheetName val="10 Finishes and Furnishings"/>
      <sheetName val="11 Sanitary Appliances"/>
      <sheetName val="12 Heating Mechanical"/>
      <sheetName val="13 Electrical "/>
      <sheetName val="14 Externals &amp; Drainag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2"/>
  <sheetViews>
    <sheetView zoomScalePageLayoutView="0" workbookViewId="0" topLeftCell="A1">
      <selection activeCell="A5" sqref="A5"/>
    </sheetView>
  </sheetViews>
  <sheetFormatPr defaultColWidth="9.140625" defaultRowHeight="12.75"/>
  <cols>
    <col min="1" max="1" width="10.421875" style="0" customWidth="1"/>
    <col min="9" max="9" width="12.421875" style="0" customWidth="1"/>
  </cols>
  <sheetData>
    <row r="1" ht="12.75">
      <c r="A1" t="s">
        <v>358</v>
      </c>
    </row>
    <row r="3" ht="12.75">
      <c r="A3" t="s">
        <v>359</v>
      </c>
    </row>
    <row r="5" spans="1:9" ht="12.75">
      <c r="A5" s="186" t="s">
        <v>363</v>
      </c>
      <c r="B5" s="187"/>
      <c r="C5" s="187"/>
      <c r="D5" s="187"/>
      <c r="E5" s="187"/>
      <c r="F5" s="187"/>
      <c r="G5" s="188"/>
      <c r="I5" s="182" t="s">
        <v>376</v>
      </c>
    </row>
    <row r="6" spans="1:7" ht="12.75">
      <c r="A6" s="189"/>
      <c r="B6" s="190"/>
      <c r="C6" s="190"/>
      <c r="D6" s="190"/>
      <c r="E6" s="190"/>
      <c r="F6" s="190"/>
      <c r="G6" s="191"/>
    </row>
    <row r="7" spans="1:11" ht="12.75">
      <c r="A7" s="192" t="s">
        <v>365</v>
      </c>
      <c r="B7" s="193" t="s">
        <v>361</v>
      </c>
      <c r="C7" s="193" t="s">
        <v>362</v>
      </c>
      <c r="D7" s="193" t="s">
        <v>368</v>
      </c>
      <c r="E7" s="193" t="s">
        <v>107</v>
      </c>
      <c r="F7" s="193" t="s">
        <v>367</v>
      </c>
      <c r="G7" s="194" t="s">
        <v>364</v>
      </c>
      <c r="I7" s="205" t="s">
        <v>377</v>
      </c>
      <c r="K7" s="206" t="s">
        <v>378</v>
      </c>
    </row>
    <row r="8" spans="1:7" ht="12.75">
      <c r="A8" s="189"/>
      <c r="B8" s="210">
        <f>9.236+8.825</f>
        <v>18.061</v>
      </c>
      <c r="C8" s="210">
        <f>30*0.33+4.05</f>
        <v>13.95</v>
      </c>
      <c r="D8" s="211">
        <f>B8*C8</f>
        <v>251.95094999999998</v>
      </c>
      <c r="E8" s="210">
        <f>31*2</f>
        <v>62</v>
      </c>
      <c r="F8" s="210">
        <f>1*2</f>
        <v>2</v>
      </c>
      <c r="G8" s="212">
        <f>D8-D11-E8-F8</f>
        <v>150.54514999999998</v>
      </c>
    </row>
    <row r="9" spans="1:11" ht="12.75">
      <c r="A9" s="189"/>
      <c r="B9" s="190"/>
      <c r="C9" s="190"/>
      <c r="D9" s="195"/>
      <c r="E9" s="190"/>
      <c r="F9" s="190"/>
      <c r="G9" s="191"/>
      <c r="I9" s="182" t="s">
        <v>379</v>
      </c>
      <c r="J9" s="183" t="s">
        <v>380</v>
      </c>
      <c r="K9">
        <v>15</v>
      </c>
    </row>
    <row r="10" spans="1:11" ht="12.75">
      <c r="A10" s="192" t="s">
        <v>366</v>
      </c>
      <c r="B10" s="193" t="s">
        <v>361</v>
      </c>
      <c r="C10" s="193" t="s">
        <v>362</v>
      </c>
      <c r="D10" s="196"/>
      <c r="E10" s="193" t="s">
        <v>107</v>
      </c>
      <c r="F10" s="190"/>
      <c r="G10" s="191"/>
      <c r="J10" s="183" t="s">
        <v>381</v>
      </c>
      <c r="K10">
        <v>10</v>
      </c>
    </row>
    <row r="11" spans="1:7" ht="12.75">
      <c r="A11" s="189"/>
      <c r="B11" s="210">
        <f>9.236</f>
        <v>9.236</v>
      </c>
      <c r="C11" s="210">
        <f>4.05</f>
        <v>4.05</v>
      </c>
      <c r="D11" s="211">
        <f>B11*C11</f>
        <v>37.4058</v>
      </c>
      <c r="E11" s="190">
        <v>0</v>
      </c>
      <c r="F11" s="190"/>
      <c r="G11" s="191"/>
    </row>
    <row r="12" spans="1:7" ht="12.75">
      <c r="A12" s="189"/>
      <c r="B12" s="190"/>
      <c r="C12" s="190"/>
      <c r="D12" s="195"/>
      <c r="E12" s="190"/>
      <c r="F12" s="190"/>
      <c r="G12" s="191"/>
    </row>
    <row r="13" spans="1:8" ht="12.75">
      <c r="A13" s="197"/>
      <c r="B13" s="198"/>
      <c r="C13" s="198"/>
      <c r="D13" s="199"/>
      <c r="E13" s="198"/>
      <c r="F13" s="204" t="s">
        <v>375</v>
      </c>
      <c r="G13" s="214">
        <f>SUM(G8:G12)</f>
        <v>150.54514999999998</v>
      </c>
      <c r="H13" s="213" t="s">
        <v>399</v>
      </c>
    </row>
    <row r="14" ht="12.75">
      <c r="D14" s="184"/>
    </row>
    <row r="15" spans="1:7" ht="12.75">
      <c r="A15" s="186" t="s">
        <v>360</v>
      </c>
      <c r="B15" s="187"/>
      <c r="C15" s="187"/>
      <c r="D15" s="200"/>
      <c r="E15" s="187"/>
      <c r="F15" s="187"/>
      <c r="G15" s="201"/>
    </row>
    <row r="16" spans="1:7" ht="12.75">
      <c r="A16" s="189"/>
      <c r="B16" s="190"/>
      <c r="C16" s="190"/>
      <c r="D16" s="195"/>
      <c r="E16" s="190"/>
      <c r="F16" s="190"/>
      <c r="G16" s="191"/>
    </row>
    <row r="17" spans="1:7" ht="12.75">
      <c r="A17" s="192" t="s">
        <v>365</v>
      </c>
      <c r="B17" s="193" t="s">
        <v>361</v>
      </c>
      <c r="C17" s="193" t="s">
        <v>362</v>
      </c>
      <c r="D17" s="196"/>
      <c r="E17" s="193" t="s">
        <v>107</v>
      </c>
      <c r="F17" s="190"/>
      <c r="G17" s="194" t="s">
        <v>364</v>
      </c>
    </row>
    <row r="18" spans="1:7" ht="12.75">
      <c r="A18" s="189"/>
      <c r="B18" s="210">
        <f>7.975+5.128</f>
        <v>13.103</v>
      </c>
      <c r="C18" s="210">
        <f>30*0.33+4.05</f>
        <v>13.95</v>
      </c>
      <c r="D18" s="211">
        <f>B18*C18</f>
        <v>182.78685</v>
      </c>
      <c r="E18" s="210">
        <f>15*2</f>
        <v>30</v>
      </c>
      <c r="F18" s="190"/>
      <c r="G18" s="212">
        <f>D18-E18-D22</f>
        <v>99.71969999999999</v>
      </c>
    </row>
    <row r="19" spans="1:7" ht="12.75">
      <c r="A19" s="189"/>
      <c r="B19" s="190"/>
      <c r="C19" s="190"/>
      <c r="D19" s="195"/>
      <c r="E19" s="190"/>
      <c r="F19" s="190"/>
      <c r="G19" s="191"/>
    </row>
    <row r="20" spans="1:7" ht="12.75">
      <c r="A20" s="189"/>
      <c r="B20" s="190"/>
      <c r="C20" s="190"/>
      <c r="D20" s="195"/>
      <c r="E20" s="190"/>
      <c r="F20" s="190"/>
      <c r="G20" s="191"/>
    </row>
    <row r="21" spans="1:7" ht="12.75">
      <c r="A21" s="192" t="s">
        <v>366</v>
      </c>
      <c r="B21" s="193" t="s">
        <v>361</v>
      </c>
      <c r="C21" s="193" t="s">
        <v>362</v>
      </c>
      <c r="D21" s="196"/>
      <c r="E21" s="193" t="s">
        <v>107</v>
      </c>
      <c r="F21" s="190"/>
      <c r="G21" s="191"/>
    </row>
    <row r="22" spans="1:7" ht="12.75">
      <c r="A22" s="189"/>
      <c r="B22" s="210">
        <f>B18</f>
        <v>13.103</v>
      </c>
      <c r="C22" s="210">
        <f>4.05</f>
        <v>4.05</v>
      </c>
      <c r="D22" s="211">
        <f>B22*C22</f>
        <v>53.06715</v>
      </c>
      <c r="E22" s="190">
        <v>0</v>
      </c>
      <c r="F22" s="190"/>
      <c r="G22" s="191"/>
    </row>
    <row r="23" spans="1:7" ht="12.75">
      <c r="A23" s="189"/>
      <c r="B23" s="190"/>
      <c r="C23" s="190"/>
      <c r="D23" s="202"/>
      <c r="E23" s="190"/>
      <c r="F23" s="190"/>
      <c r="G23" s="191"/>
    </row>
    <row r="24" spans="1:8" ht="12.75">
      <c r="A24" s="197"/>
      <c r="B24" s="198"/>
      <c r="C24" s="198"/>
      <c r="D24" s="198"/>
      <c r="E24" s="198"/>
      <c r="F24" s="204" t="s">
        <v>375</v>
      </c>
      <c r="G24" s="214">
        <f>SUM(G18)</f>
        <v>99.71969999999999</v>
      </c>
      <c r="H24" s="213" t="s">
        <v>399</v>
      </c>
    </row>
    <row r="26" spans="1:7" ht="12.75">
      <c r="A26" s="186" t="s">
        <v>382</v>
      </c>
      <c r="B26" s="187"/>
      <c r="C26" s="187"/>
      <c r="D26" s="200"/>
      <c r="E26" s="187"/>
      <c r="F26" s="187"/>
      <c r="G26" s="201"/>
    </row>
    <row r="27" spans="1:7" ht="12.75">
      <c r="A27" s="189"/>
      <c r="B27" s="190"/>
      <c r="C27" s="190"/>
      <c r="D27" s="195"/>
      <c r="E27" s="190"/>
      <c r="F27" s="190"/>
      <c r="G27" s="191"/>
    </row>
    <row r="28" spans="1:7" ht="12.75">
      <c r="A28" s="192" t="s">
        <v>365</v>
      </c>
      <c r="B28" s="193" t="s">
        <v>361</v>
      </c>
      <c r="C28" s="193" t="s">
        <v>362</v>
      </c>
      <c r="D28" s="196"/>
      <c r="E28" s="193" t="s">
        <v>107</v>
      </c>
      <c r="F28" s="193" t="s">
        <v>367</v>
      </c>
      <c r="G28" s="194" t="s">
        <v>364</v>
      </c>
    </row>
    <row r="29" spans="1:7" ht="12.75">
      <c r="A29" s="189"/>
      <c r="B29" s="210">
        <f>4.04+0.626+2.5+2.06</f>
        <v>9.226</v>
      </c>
      <c r="C29" s="210">
        <f>30*0.33+4.05</f>
        <v>13.95</v>
      </c>
      <c r="D29" s="211">
        <f>B29*C29</f>
        <v>128.7027</v>
      </c>
      <c r="E29" s="210">
        <f>11*2</f>
        <v>22</v>
      </c>
      <c r="F29" s="210">
        <f>1*2</f>
        <v>2</v>
      </c>
      <c r="G29" s="212">
        <f>D29-E29-F29</f>
        <v>104.7027</v>
      </c>
    </row>
    <row r="30" spans="1:7" ht="12.75">
      <c r="A30" s="189"/>
      <c r="B30" s="190"/>
      <c r="C30" s="190"/>
      <c r="D30" s="195"/>
      <c r="E30" s="190"/>
      <c r="F30" s="190"/>
      <c r="G30" s="191"/>
    </row>
    <row r="31" spans="1:7" ht="12.75">
      <c r="A31" s="189"/>
      <c r="B31" s="190"/>
      <c r="C31" s="190"/>
      <c r="D31" s="195"/>
      <c r="E31" s="190"/>
      <c r="F31" s="190"/>
      <c r="G31" s="191"/>
    </row>
    <row r="32" spans="1:7" ht="12.75">
      <c r="A32" s="192"/>
      <c r="B32" s="193"/>
      <c r="C32" s="193"/>
      <c r="D32" s="196"/>
      <c r="E32" s="193"/>
      <c r="F32" s="190"/>
      <c r="G32" s="191"/>
    </row>
    <row r="33" spans="1:7" ht="12.75">
      <c r="A33" s="189"/>
      <c r="B33" s="190"/>
      <c r="C33" s="190"/>
      <c r="D33" s="195"/>
      <c r="E33" s="190"/>
      <c r="F33" s="190"/>
      <c r="G33" s="191"/>
    </row>
    <row r="34" spans="1:7" ht="12.75">
      <c r="A34" s="189"/>
      <c r="B34" s="190"/>
      <c r="C34" s="190"/>
      <c r="D34" s="202"/>
      <c r="E34" s="190"/>
      <c r="F34" s="190"/>
      <c r="G34" s="191"/>
    </row>
    <row r="35" spans="1:8" ht="12.75">
      <c r="A35" s="197"/>
      <c r="B35" s="198"/>
      <c r="C35" s="198"/>
      <c r="D35" s="198"/>
      <c r="E35" s="198"/>
      <c r="F35" s="204" t="s">
        <v>375</v>
      </c>
      <c r="G35" s="203">
        <f>SUM(G19,G29)</f>
        <v>104.7027</v>
      </c>
      <c r="H35" s="213" t="s">
        <v>399</v>
      </c>
    </row>
    <row r="50" ht="12.75">
      <c r="A50" s="182" t="s">
        <v>369</v>
      </c>
    </row>
    <row r="52" spans="1:2" ht="12.75">
      <c r="A52" s="183" t="s">
        <v>370</v>
      </c>
      <c r="B52">
        <f>7*27</f>
        <v>189</v>
      </c>
    </row>
    <row r="53" ht="12.75">
      <c r="B53">
        <f>14.6*7</f>
        <v>102.2</v>
      </c>
    </row>
    <row r="54" ht="12.75">
      <c r="B54" s="185">
        <f>SUM(B52:B53)</f>
        <v>291.2</v>
      </c>
    </row>
    <row r="56" spans="1:2" ht="12.75">
      <c r="A56" s="183" t="s">
        <v>371</v>
      </c>
      <c r="B56">
        <f>14.5+6.8+9+9</f>
        <v>39.3</v>
      </c>
    </row>
    <row r="58" spans="1:2" ht="12.75">
      <c r="A58" s="183" t="s">
        <v>372</v>
      </c>
      <c r="B58">
        <f>12</f>
        <v>12</v>
      </c>
    </row>
    <row r="60" spans="1:2" ht="12.75">
      <c r="A60" s="183" t="s">
        <v>373</v>
      </c>
      <c r="B60">
        <f>2</f>
        <v>2</v>
      </c>
    </row>
    <row r="62" spans="1:2" ht="12.75">
      <c r="A62" s="183" t="s">
        <v>374</v>
      </c>
      <c r="B62" s="183">
        <f>1</f>
        <v>1</v>
      </c>
    </row>
  </sheetData>
  <sheetProtection/>
  <printOptions/>
  <pageMargins left="0.7" right="0.7" top="0.75" bottom="0.75" header="0.3" footer="0.3"/>
  <pageSetup horizontalDpi="600" verticalDpi="600" orientation="portrait" paperSize="9"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legacyDrawing r:id="rId2"/>
</worksheet>
</file>

<file path=xl/worksheets/sheet10.xml><?xml version="1.0" encoding="utf-8"?>
<worksheet xmlns="http://schemas.openxmlformats.org/spreadsheetml/2006/main" xmlns:r="http://schemas.openxmlformats.org/officeDocument/2006/relationships">
  <sheetPr>
    <tabColor rgb="FF00B050"/>
  </sheetPr>
  <dimension ref="A1:G238"/>
  <sheetViews>
    <sheetView view="pageBreakPreview" zoomScale="112" zoomScaleNormal="70" zoomScaleSheetLayoutView="112" workbookViewId="0" topLeftCell="A78">
      <selection activeCell="B90" sqref="B90"/>
    </sheetView>
  </sheetViews>
  <sheetFormatPr defaultColWidth="9.140625" defaultRowHeight="12.75"/>
  <cols>
    <col min="1" max="1" width="4.57421875" style="9" customWidth="1"/>
    <col min="2" max="2" width="45.00390625" style="14" customWidth="1"/>
    <col min="3" max="4" width="5.8515625" style="6" customWidth="1"/>
    <col min="5" max="5" width="9.140625" style="149" customWidth="1"/>
    <col min="6" max="6" width="11.7109375" style="98" customWidth="1"/>
    <col min="7" max="16384" width="9.140625" style="6" customWidth="1"/>
  </cols>
  <sheetData>
    <row r="1" spans="1:6" s="40" customFormat="1" ht="12.75">
      <c r="A1" s="34" t="s">
        <v>47</v>
      </c>
      <c r="B1" s="35" t="s">
        <v>68</v>
      </c>
      <c r="C1" s="34" t="s">
        <v>223</v>
      </c>
      <c r="D1" s="36" t="s">
        <v>224</v>
      </c>
      <c r="E1" s="145" t="s">
        <v>71</v>
      </c>
      <c r="F1" s="82" t="s">
        <v>225</v>
      </c>
    </row>
    <row r="2" spans="1:6" ht="12.75">
      <c r="A2" s="29"/>
      <c r="B2" s="38"/>
      <c r="C2" s="29"/>
      <c r="D2" s="30"/>
      <c r="E2" s="146" t="s">
        <v>22</v>
      </c>
      <c r="F2" s="83" t="s">
        <v>22</v>
      </c>
    </row>
    <row r="3" spans="1:5" ht="12.75">
      <c r="A3" s="7"/>
      <c r="B3" s="8"/>
      <c r="C3" s="7"/>
      <c r="D3" s="9"/>
      <c r="E3" s="147"/>
    </row>
    <row r="4" spans="1:5" ht="12.75">
      <c r="A4" s="7"/>
      <c r="B4" s="3" t="s">
        <v>385</v>
      </c>
      <c r="C4" s="7"/>
      <c r="D4" s="9"/>
      <c r="E4" s="147"/>
    </row>
    <row r="5" spans="1:5" ht="12.75">
      <c r="A5" s="7"/>
      <c r="B5" s="3"/>
      <c r="C5" s="7"/>
      <c r="D5" s="9"/>
      <c r="E5" s="147"/>
    </row>
    <row r="6" spans="1:5" ht="12.75">
      <c r="A6" s="7"/>
      <c r="B6" s="3" t="s">
        <v>219</v>
      </c>
      <c r="C6" s="7"/>
      <c r="D6" s="9"/>
      <c r="E6" s="147"/>
    </row>
    <row r="7" spans="1:5" ht="12.75">
      <c r="A7" s="7"/>
      <c r="B7" s="3"/>
      <c r="C7" s="7"/>
      <c r="D7" s="9"/>
      <c r="E7" s="147"/>
    </row>
    <row r="8" spans="1:5" ht="12.75">
      <c r="A8" s="7"/>
      <c r="B8" s="4" t="s">
        <v>185</v>
      </c>
      <c r="C8" s="7"/>
      <c r="D8" s="9"/>
      <c r="E8" s="147"/>
    </row>
    <row r="9" spans="1:5" ht="12.75">
      <c r="A9" s="7"/>
      <c r="B9" s="32"/>
      <c r="C9" s="7"/>
      <c r="D9" s="9"/>
      <c r="E9" s="147"/>
    </row>
    <row r="10" spans="1:5" ht="41.25" customHeight="1">
      <c r="A10" s="7"/>
      <c r="B10" s="24" t="s">
        <v>34</v>
      </c>
      <c r="C10" s="7"/>
      <c r="D10" s="9"/>
      <c r="E10" s="147"/>
    </row>
    <row r="11" spans="1:5" ht="12.75">
      <c r="A11" s="7"/>
      <c r="B11" s="24"/>
      <c r="C11" s="7"/>
      <c r="D11" s="9"/>
      <c r="E11" s="147"/>
    </row>
    <row r="12" spans="1:5" ht="96" customHeight="1">
      <c r="A12" s="7"/>
      <c r="B12" s="1" t="s">
        <v>150</v>
      </c>
      <c r="C12" s="7"/>
      <c r="D12" s="9"/>
      <c r="E12" s="147"/>
    </row>
    <row r="13" spans="1:5" ht="12.75">
      <c r="A13" s="7"/>
      <c r="B13" s="1"/>
      <c r="C13" s="7"/>
      <c r="D13" s="9"/>
      <c r="E13" s="147"/>
    </row>
    <row r="14" spans="1:5" ht="12.75">
      <c r="A14" s="7"/>
      <c r="B14" s="8" t="s">
        <v>540</v>
      </c>
      <c r="C14" s="7"/>
      <c r="D14" s="9"/>
      <c r="E14" s="147"/>
    </row>
    <row r="15" spans="1:5" ht="12.75">
      <c r="A15" s="7"/>
      <c r="B15" s="8" t="s">
        <v>151</v>
      </c>
      <c r="C15" s="7"/>
      <c r="D15" s="9"/>
      <c r="E15" s="147"/>
    </row>
    <row r="16" spans="1:5" ht="12.75">
      <c r="A16" s="7"/>
      <c r="B16" s="8" t="s">
        <v>539</v>
      </c>
      <c r="C16" s="7"/>
      <c r="D16" s="9"/>
      <c r="E16" s="147"/>
    </row>
    <row r="17" spans="1:5" ht="12.75">
      <c r="A17" s="7"/>
      <c r="B17" s="8" t="s">
        <v>483</v>
      </c>
      <c r="C17" s="7"/>
      <c r="D17" s="9"/>
      <c r="E17" s="147"/>
    </row>
    <row r="18" spans="1:5" ht="12.75">
      <c r="A18" s="7"/>
      <c r="B18" s="8"/>
      <c r="C18" s="7"/>
      <c r="D18" s="9"/>
      <c r="E18" s="147"/>
    </row>
    <row r="19" spans="1:6" ht="12.75">
      <c r="A19" s="7" t="s">
        <v>174</v>
      </c>
      <c r="B19" s="8" t="s">
        <v>211</v>
      </c>
      <c r="C19" s="7" t="s">
        <v>142</v>
      </c>
      <c r="D19" s="9">
        <v>4</v>
      </c>
      <c r="E19" s="208"/>
      <c r="F19" s="98">
        <f>D19*E19</f>
        <v>0</v>
      </c>
    </row>
    <row r="20" spans="1:5" ht="12.75">
      <c r="A20" s="7"/>
      <c r="B20" s="8"/>
      <c r="C20" s="7"/>
      <c r="D20" s="9"/>
      <c r="E20" s="147"/>
    </row>
    <row r="21" spans="1:6" ht="12.75">
      <c r="A21" s="7"/>
      <c r="B21" s="173" t="s">
        <v>107</v>
      </c>
      <c r="C21" s="12"/>
      <c r="D21" s="92"/>
      <c r="E21" s="174"/>
      <c r="F21" s="175"/>
    </row>
    <row r="22" spans="1:6" ht="12.75">
      <c r="A22" s="7"/>
      <c r="B22" s="88"/>
      <c r="C22" s="12"/>
      <c r="D22" s="92"/>
      <c r="E22" s="174"/>
      <c r="F22" s="175"/>
    </row>
    <row r="23" spans="1:6" ht="25.5">
      <c r="A23" s="7"/>
      <c r="B23" s="107" t="s">
        <v>669</v>
      </c>
      <c r="C23" s="12"/>
      <c r="D23" s="92"/>
      <c r="E23" s="174"/>
      <c r="F23" s="175"/>
    </row>
    <row r="24" spans="1:6" ht="12.75">
      <c r="A24" s="7"/>
      <c r="B24" s="88"/>
      <c r="C24" s="12"/>
      <c r="D24" s="92"/>
      <c r="E24" s="174"/>
      <c r="F24" s="175"/>
    </row>
    <row r="25" spans="1:6" ht="12.75">
      <c r="A25" s="7" t="s">
        <v>175</v>
      </c>
      <c r="B25" s="11" t="s">
        <v>566</v>
      </c>
      <c r="C25" s="7" t="s">
        <v>142</v>
      </c>
      <c r="D25" s="9">
        <v>1</v>
      </c>
      <c r="E25" s="208"/>
      <c r="F25" s="98" t="s">
        <v>544</v>
      </c>
    </row>
    <row r="26" spans="1:5" ht="12.75">
      <c r="A26" s="7"/>
      <c r="B26" s="11"/>
      <c r="C26" s="7"/>
      <c r="D26" s="9"/>
      <c r="E26" s="147"/>
    </row>
    <row r="27" spans="1:6" ht="12.75">
      <c r="A27" s="7" t="s">
        <v>176</v>
      </c>
      <c r="B27" s="11" t="s">
        <v>484</v>
      </c>
      <c r="C27" s="7" t="s">
        <v>142</v>
      </c>
      <c r="D27" s="9">
        <v>1</v>
      </c>
      <c r="E27" s="208"/>
      <c r="F27" s="98" t="s">
        <v>544</v>
      </c>
    </row>
    <row r="28" spans="1:6" ht="12.75">
      <c r="A28" s="7"/>
      <c r="B28" s="11"/>
      <c r="C28" s="7"/>
      <c r="D28" s="9"/>
      <c r="E28" s="174"/>
      <c r="F28" s="251"/>
    </row>
    <row r="29" spans="1:5" ht="16.5" customHeight="1">
      <c r="A29" s="7"/>
      <c r="B29" s="3" t="s">
        <v>528</v>
      </c>
      <c r="C29" s="7"/>
      <c r="D29" s="9"/>
      <c r="E29" s="147"/>
    </row>
    <row r="30" spans="1:5" ht="12.75">
      <c r="A30" s="7"/>
      <c r="B30" s="11"/>
      <c r="C30" s="7"/>
      <c r="D30" s="9"/>
      <c r="E30" s="147"/>
    </row>
    <row r="31" spans="1:5" ht="25.5">
      <c r="A31" s="7"/>
      <c r="B31" s="1" t="s">
        <v>143</v>
      </c>
      <c r="C31" s="7"/>
      <c r="D31" s="9"/>
      <c r="E31" s="147"/>
    </row>
    <row r="32" spans="1:5" ht="12.75">
      <c r="A32" s="7"/>
      <c r="B32" s="1"/>
      <c r="C32" s="7"/>
      <c r="D32" s="9"/>
      <c r="E32" s="147"/>
    </row>
    <row r="33" spans="1:6" ht="38.25">
      <c r="A33" s="7" t="s">
        <v>177</v>
      </c>
      <c r="B33" s="8" t="s">
        <v>567</v>
      </c>
      <c r="C33" s="7" t="s">
        <v>69</v>
      </c>
      <c r="D33" s="9">
        <f>19+13</f>
        <v>32</v>
      </c>
      <c r="E33" s="208"/>
      <c r="F33" s="98">
        <f>D33*E33</f>
        <v>0</v>
      </c>
    </row>
    <row r="34" spans="1:5" ht="12.75">
      <c r="A34" s="7"/>
      <c r="B34" s="1"/>
      <c r="C34" s="7"/>
      <c r="D34" s="9"/>
      <c r="E34" s="147"/>
    </row>
    <row r="35" spans="1:6" ht="25.5">
      <c r="A35" s="7" t="s">
        <v>178</v>
      </c>
      <c r="B35" s="8" t="s">
        <v>317</v>
      </c>
      <c r="C35" s="7" t="s">
        <v>69</v>
      </c>
      <c r="D35" s="9">
        <f>7*4</f>
        <v>28</v>
      </c>
      <c r="E35" s="208"/>
      <c r="F35" s="98">
        <f>D35*E35</f>
        <v>0</v>
      </c>
    </row>
    <row r="36" spans="1:5" ht="12.75">
      <c r="A36" s="7"/>
      <c r="B36" s="24"/>
      <c r="C36" s="7"/>
      <c r="D36" s="9"/>
      <c r="E36" s="174"/>
    </row>
    <row r="37" spans="1:5" ht="12.75">
      <c r="A37" s="7"/>
      <c r="B37" s="24"/>
      <c r="C37" s="7"/>
      <c r="D37" s="9"/>
      <c r="E37" s="174"/>
    </row>
    <row r="38" spans="1:5" ht="12.75">
      <c r="A38" s="7"/>
      <c r="B38" s="24"/>
      <c r="C38" s="7"/>
      <c r="D38" s="9"/>
      <c r="E38" s="174"/>
    </row>
    <row r="39" spans="1:5" ht="12.75">
      <c r="A39" s="7"/>
      <c r="B39" s="24"/>
      <c r="C39" s="7"/>
      <c r="D39" s="9"/>
      <c r="E39" s="174"/>
    </row>
    <row r="40" spans="1:5" ht="12.75">
      <c r="A40" s="7"/>
      <c r="B40" s="24"/>
      <c r="C40" s="7"/>
      <c r="D40" s="9"/>
      <c r="E40" s="174"/>
    </row>
    <row r="41" spans="1:5" ht="12.75">
      <c r="A41" s="7"/>
      <c r="B41" s="24"/>
      <c r="C41" s="7"/>
      <c r="D41" s="9"/>
      <c r="E41" s="174"/>
    </row>
    <row r="42" spans="1:5" ht="12.75">
      <c r="A42" s="7"/>
      <c r="B42" s="24"/>
      <c r="C42" s="7"/>
      <c r="D42" s="9"/>
      <c r="E42" s="174"/>
    </row>
    <row r="43" spans="1:6" ht="12.75">
      <c r="A43" s="7"/>
      <c r="B43" s="24"/>
      <c r="C43" s="7"/>
      <c r="D43" s="9"/>
      <c r="E43" s="147"/>
      <c r="F43" s="99"/>
    </row>
    <row r="44" spans="1:6" s="52" customFormat="1" ht="12.75">
      <c r="A44" s="18"/>
      <c r="B44" s="37" t="s">
        <v>215</v>
      </c>
      <c r="C44" s="18"/>
      <c r="D44" s="19"/>
      <c r="E44" s="148"/>
      <c r="F44" s="100">
        <f>SUM(F19:F43)</f>
        <v>0</v>
      </c>
    </row>
    <row r="45" spans="1:6" ht="12.75">
      <c r="A45" s="7"/>
      <c r="B45" s="31" t="s">
        <v>216</v>
      </c>
      <c r="C45" s="7"/>
      <c r="D45" s="9"/>
      <c r="E45" s="147"/>
      <c r="F45" s="98">
        <f>F44</f>
        <v>0</v>
      </c>
    </row>
    <row r="46" spans="1:6" ht="12.75">
      <c r="A46" s="7"/>
      <c r="B46" s="31"/>
      <c r="C46" s="7"/>
      <c r="D46" s="9"/>
      <c r="E46" s="147"/>
      <c r="F46" s="100"/>
    </row>
    <row r="47" spans="1:5" ht="12.75">
      <c r="A47" s="7"/>
      <c r="B47" s="3" t="s">
        <v>529</v>
      </c>
      <c r="C47" s="7"/>
      <c r="D47" s="9"/>
      <c r="E47" s="147"/>
    </row>
    <row r="48" spans="1:5" ht="12.75">
      <c r="A48" s="7"/>
      <c r="B48" s="31"/>
      <c r="C48" s="7"/>
      <c r="D48" s="9"/>
      <c r="E48" s="147"/>
    </row>
    <row r="49" spans="1:5" ht="31.5" customHeight="1">
      <c r="A49" s="7"/>
      <c r="B49" s="1" t="s">
        <v>126</v>
      </c>
      <c r="C49" s="7"/>
      <c r="D49" s="9"/>
      <c r="E49" s="147"/>
    </row>
    <row r="50" spans="1:5" ht="12.75">
      <c r="A50" s="7"/>
      <c r="B50" s="24"/>
      <c r="C50" s="7"/>
      <c r="D50" s="9"/>
      <c r="E50" s="147"/>
    </row>
    <row r="51" spans="1:6" ht="12.75">
      <c r="A51" s="7" t="s">
        <v>174</v>
      </c>
      <c r="B51" s="24" t="s">
        <v>108</v>
      </c>
      <c r="C51" s="7" t="s">
        <v>142</v>
      </c>
      <c r="D51" s="9">
        <v>30</v>
      </c>
      <c r="E51" s="208"/>
      <c r="F51" s="98">
        <f>D51*E51</f>
        <v>0</v>
      </c>
    </row>
    <row r="52" spans="1:5" ht="12.75">
      <c r="A52" s="7"/>
      <c r="B52" s="3"/>
      <c r="C52" s="7"/>
      <c r="D52" s="9"/>
      <c r="E52" s="147"/>
    </row>
    <row r="53" spans="1:5" ht="12.75">
      <c r="A53" s="7"/>
      <c r="B53" s="28" t="s">
        <v>135</v>
      </c>
      <c r="C53" s="7"/>
      <c r="D53" s="9"/>
      <c r="E53" s="147"/>
    </row>
    <row r="54" spans="1:5" ht="12.75">
      <c r="A54" s="7"/>
      <c r="B54" s="28"/>
      <c r="C54" s="7"/>
      <c r="D54" s="9"/>
      <c r="E54" s="147"/>
    </row>
    <row r="55" spans="1:5" ht="12.75">
      <c r="A55" s="7"/>
      <c r="B55" s="25" t="s">
        <v>111</v>
      </c>
      <c r="C55" s="7"/>
      <c r="D55" s="9"/>
      <c r="E55" s="147"/>
    </row>
    <row r="56" spans="1:5" ht="12.75">
      <c r="A56" s="7"/>
      <c r="B56" s="25"/>
      <c r="C56" s="7"/>
      <c r="D56" s="9"/>
      <c r="E56" s="147"/>
    </row>
    <row r="57" spans="1:6" ht="12.75">
      <c r="A57" s="7" t="s">
        <v>175</v>
      </c>
      <c r="B57" s="24" t="s">
        <v>110</v>
      </c>
      <c r="C57" s="7" t="s">
        <v>30</v>
      </c>
      <c r="D57" s="9">
        <v>8</v>
      </c>
      <c r="E57" s="208"/>
      <c r="F57" s="98">
        <f>D57*E57</f>
        <v>0</v>
      </c>
    </row>
    <row r="58" spans="1:5" ht="12.75">
      <c r="A58" s="7"/>
      <c r="B58" s="24"/>
      <c r="C58" s="7"/>
      <c r="D58" s="9"/>
      <c r="E58" s="147"/>
    </row>
    <row r="59" spans="1:5" ht="31.5" customHeight="1">
      <c r="A59" s="7"/>
      <c r="B59" s="25" t="s">
        <v>109</v>
      </c>
      <c r="C59" s="7"/>
      <c r="D59" s="9"/>
      <c r="E59" s="147"/>
    </row>
    <row r="60" spans="1:5" ht="12.75">
      <c r="A60" s="7"/>
      <c r="B60" s="24"/>
      <c r="C60" s="7"/>
      <c r="D60" s="9"/>
      <c r="E60" s="147"/>
    </row>
    <row r="61" spans="1:6" ht="12.75">
      <c r="A61" s="7" t="s">
        <v>176</v>
      </c>
      <c r="B61" s="24" t="s">
        <v>110</v>
      </c>
      <c r="C61" s="7" t="s">
        <v>30</v>
      </c>
      <c r="D61" s="9">
        <v>8</v>
      </c>
      <c r="E61" s="208"/>
      <c r="F61" s="98">
        <f>D61*E61</f>
        <v>0</v>
      </c>
    </row>
    <row r="62" spans="1:5" ht="12.75">
      <c r="A62" s="7"/>
      <c r="B62" s="11"/>
      <c r="C62" s="7"/>
      <c r="D62" s="9"/>
      <c r="E62" s="147"/>
    </row>
    <row r="63" spans="1:5" ht="12.75">
      <c r="A63" s="7"/>
      <c r="B63" s="3" t="s">
        <v>530</v>
      </c>
      <c r="C63" s="7"/>
      <c r="D63" s="9"/>
      <c r="E63" s="147"/>
    </row>
    <row r="64" spans="1:5" ht="12.75">
      <c r="A64" s="7"/>
      <c r="B64" s="1"/>
      <c r="C64" s="7"/>
      <c r="D64" s="9"/>
      <c r="E64" s="147"/>
    </row>
    <row r="65" spans="1:5" ht="69.75" customHeight="1">
      <c r="A65" s="7"/>
      <c r="B65" s="17" t="s">
        <v>670</v>
      </c>
      <c r="C65" s="7"/>
      <c r="D65" s="9"/>
      <c r="E65" s="174"/>
    </row>
    <row r="66" spans="1:5" ht="12.75">
      <c r="A66" s="7"/>
      <c r="B66" s="17"/>
      <c r="C66" s="7"/>
      <c r="D66" s="9"/>
      <c r="E66" s="174"/>
    </row>
    <row r="67" spans="1:6" ht="12.75">
      <c r="A67" s="7" t="s">
        <v>177</v>
      </c>
      <c r="B67" s="11" t="s">
        <v>527</v>
      </c>
      <c r="C67" s="7" t="s">
        <v>142</v>
      </c>
      <c r="D67" s="9">
        <v>1</v>
      </c>
      <c r="E67" s="208"/>
      <c r="F67" s="98">
        <f>D67*E67</f>
        <v>0</v>
      </c>
    </row>
    <row r="68" spans="1:6" ht="12.75">
      <c r="A68" s="7"/>
      <c r="B68" s="159"/>
      <c r="C68" s="158"/>
      <c r="D68" s="160"/>
      <c r="E68" s="162"/>
      <c r="F68" s="163"/>
    </row>
    <row r="69" spans="1:6" ht="12.75">
      <c r="A69" s="7"/>
      <c r="B69" s="177" t="s">
        <v>66</v>
      </c>
      <c r="C69" s="158"/>
      <c r="D69" s="160"/>
      <c r="E69" s="162"/>
      <c r="F69" s="163"/>
    </row>
    <row r="70" spans="1:6" ht="12.75">
      <c r="A70" s="7"/>
      <c r="B70" s="177"/>
      <c r="C70" s="158"/>
      <c r="D70" s="160"/>
      <c r="E70" s="162"/>
      <c r="F70" s="163"/>
    </row>
    <row r="71" spans="1:6" ht="30" customHeight="1">
      <c r="A71" s="7"/>
      <c r="B71" s="176" t="s">
        <v>127</v>
      </c>
      <c r="C71" s="158"/>
      <c r="D71" s="160"/>
      <c r="E71" s="162"/>
      <c r="F71" s="163"/>
    </row>
    <row r="72" spans="1:6" ht="12.75">
      <c r="A72" s="7"/>
      <c r="B72" s="177"/>
      <c r="C72" s="158"/>
      <c r="D72" s="160"/>
      <c r="E72" s="162"/>
      <c r="F72" s="163"/>
    </row>
    <row r="73" spans="1:6" ht="63.75">
      <c r="A73" s="7"/>
      <c r="B73" s="172" t="s">
        <v>422</v>
      </c>
      <c r="C73" s="158"/>
      <c r="D73" s="160"/>
      <c r="E73" s="162"/>
      <c r="F73" s="163"/>
    </row>
    <row r="74" spans="1:6" ht="12.75">
      <c r="A74" s="7"/>
      <c r="B74" s="172"/>
      <c r="C74" s="158"/>
      <c r="D74" s="160"/>
      <c r="E74" s="162"/>
      <c r="F74" s="163"/>
    </row>
    <row r="75" spans="1:6" ht="12.75">
      <c r="A75" s="7" t="s">
        <v>178</v>
      </c>
      <c r="B75" s="11" t="s">
        <v>566</v>
      </c>
      <c r="C75" s="7" t="s">
        <v>142</v>
      </c>
      <c r="D75" s="9">
        <v>1</v>
      </c>
      <c r="E75" s="208"/>
      <c r="F75" s="98" t="s">
        <v>544</v>
      </c>
    </row>
    <row r="76" spans="1:5" ht="12.75">
      <c r="A76" s="7"/>
      <c r="B76" s="11"/>
      <c r="C76" s="7"/>
      <c r="D76" s="9"/>
      <c r="E76" s="147"/>
    </row>
    <row r="77" spans="1:6" ht="12.75">
      <c r="A77" s="7" t="s">
        <v>179</v>
      </c>
      <c r="B77" s="11" t="s">
        <v>484</v>
      </c>
      <c r="C77" s="7" t="s">
        <v>142</v>
      </c>
      <c r="D77" s="9">
        <v>1</v>
      </c>
      <c r="E77" s="208"/>
      <c r="F77" s="98" t="s">
        <v>544</v>
      </c>
    </row>
    <row r="78" spans="1:6" ht="12.75">
      <c r="A78" s="7"/>
      <c r="B78" s="11"/>
      <c r="C78" s="7"/>
      <c r="D78" s="9"/>
      <c r="E78" s="174"/>
      <c r="F78" s="251"/>
    </row>
    <row r="79" spans="1:6" ht="12.75">
      <c r="A79" s="7"/>
      <c r="B79" s="11"/>
      <c r="C79" s="7"/>
      <c r="D79" s="9"/>
      <c r="E79" s="174"/>
      <c r="F79" s="363"/>
    </row>
    <row r="80" spans="1:6" ht="12.75">
      <c r="A80" s="7"/>
      <c r="B80" s="11"/>
      <c r="C80" s="7"/>
      <c r="D80" s="9"/>
      <c r="E80" s="147"/>
      <c r="F80" s="251"/>
    </row>
    <row r="81" spans="1:6" ht="12.75">
      <c r="A81" s="7"/>
      <c r="B81" s="11"/>
      <c r="C81" s="7"/>
      <c r="D81" s="9"/>
      <c r="E81" s="147"/>
      <c r="F81" s="251"/>
    </row>
    <row r="82" spans="1:6" ht="12.75">
      <c r="A82" s="7"/>
      <c r="B82" s="11"/>
      <c r="C82" s="7"/>
      <c r="D82" s="9"/>
      <c r="E82" s="147"/>
      <c r="F82" s="251"/>
    </row>
    <row r="83" spans="1:6" ht="12.75">
      <c r="A83" s="7"/>
      <c r="B83" s="11"/>
      <c r="C83" s="7"/>
      <c r="D83" s="9"/>
      <c r="E83" s="147"/>
      <c r="F83" s="251"/>
    </row>
    <row r="84" spans="1:6" ht="12.75">
      <c r="A84" s="7"/>
      <c r="B84" s="11"/>
      <c r="C84" s="7"/>
      <c r="D84" s="9"/>
      <c r="E84" s="174"/>
      <c r="F84" s="259"/>
    </row>
    <row r="85" spans="1:6" s="52" customFormat="1" ht="12.75">
      <c r="A85" s="18"/>
      <c r="B85" s="37" t="s">
        <v>215</v>
      </c>
      <c r="C85" s="18"/>
      <c r="D85" s="19"/>
      <c r="E85" s="148"/>
      <c r="F85" s="100">
        <f>SUM(F45:F84)</f>
        <v>0</v>
      </c>
    </row>
    <row r="86" spans="1:6" ht="12.75">
      <c r="A86" s="7"/>
      <c r="B86" s="31" t="s">
        <v>216</v>
      </c>
      <c r="C86" s="7"/>
      <c r="D86" s="9"/>
      <c r="E86" s="147"/>
      <c r="F86" s="98">
        <f>F85</f>
        <v>0</v>
      </c>
    </row>
    <row r="87" spans="1:6" ht="12.75">
      <c r="A87" s="7"/>
      <c r="B87" s="31"/>
      <c r="C87" s="7"/>
      <c r="D87" s="9"/>
      <c r="E87" s="147"/>
      <c r="F87" s="100"/>
    </row>
    <row r="88" spans="1:6" ht="12.75">
      <c r="A88" s="7"/>
      <c r="B88" s="178" t="s">
        <v>128</v>
      </c>
      <c r="C88" s="12"/>
      <c r="D88" s="92"/>
      <c r="E88" s="174"/>
      <c r="F88" s="175"/>
    </row>
    <row r="89" spans="1:6" ht="12.75">
      <c r="A89" s="7"/>
      <c r="B89" s="176"/>
      <c r="C89" s="12"/>
      <c r="D89" s="92"/>
      <c r="E89" s="174"/>
      <c r="F89" s="175"/>
    </row>
    <row r="90" spans="1:6" ht="38.25">
      <c r="A90" s="7"/>
      <c r="B90" s="172" t="s">
        <v>131</v>
      </c>
      <c r="C90" s="12"/>
      <c r="D90" s="92"/>
      <c r="E90" s="174"/>
      <c r="F90" s="175"/>
    </row>
    <row r="91" spans="1:6" ht="12.75">
      <c r="A91" s="7"/>
      <c r="B91" s="176"/>
      <c r="C91" s="12"/>
      <c r="D91" s="92"/>
      <c r="E91" s="174"/>
      <c r="F91" s="175"/>
    </row>
    <row r="92" spans="1:6" ht="12.75">
      <c r="A92" s="7" t="s">
        <v>174</v>
      </c>
      <c r="B92" s="176" t="s">
        <v>129</v>
      </c>
      <c r="C92" s="12" t="s">
        <v>217</v>
      </c>
      <c r="D92" s="92">
        <v>1</v>
      </c>
      <c r="E92" s="208"/>
      <c r="F92" s="98" t="s">
        <v>544</v>
      </c>
    </row>
    <row r="93" spans="1:6" ht="12.75">
      <c r="A93" s="7"/>
      <c r="B93" s="176"/>
      <c r="C93" s="12"/>
      <c r="D93" s="92"/>
      <c r="E93" s="174"/>
      <c r="F93" s="175"/>
    </row>
    <row r="94" spans="1:6" ht="15.75" customHeight="1">
      <c r="A94" s="7" t="s">
        <v>175</v>
      </c>
      <c r="B94" s="176" t="s">
        <v>130</v>
      </c>
      <c r="C94" s="12" t="s">
        <v>217</v>
      </c>
      <c r="D94" s="92">
        <v>1</v>
      </c>
      <c r="E94" s="208"/>
      <c r="F94" s="98" t="s">
        <v>544</v>
      </c>
    </row>
    <row r="95" spans="1:5" ht="12.75">
      <c r="A95" s="7"/>
      <c r="B95" s="11"/>
      <c r="C95" s="7"/>
      <c r="D95" s="9"/>
      <c r="E95" s="147"/>
    </row>
    <row r="96" spans="1:5" ht="12.75">
      <c r="A96" s="7"/>
      <c r="B96" s="2" t="s">
        <v>184</v>
      </c>
      <c r="C96" s="7"/>
      <c r="D96" s="9"/>
      <c r="E96" s="147"/>
    </row>
    <row r="97" spans="1:5" ht="12.75">
      <c r="A97" s="7"/>
      <c r="B97" s="11"/>
      <c r="C97" s="7"/>
      <c r="D97" s="9"/>
      <c r="E97" s="147"/>
    </row>
    <row r="98" spans="1:6" ht="16.5" customHeight="1">
      <c r="A98" s="7" t="s">
        <v>176</v>
      </c>
      <c r="B98" s="11" t="s">
        <v>257</v>
      </c>
      <c r="C98" s="7" t="s">
        <v>142</v>
      </c>
      <c r="D98" s="9">
        <v>6</v>
      </c>
      <c r="E98" s="208"/>
      <c r="F98" s="98">
        <f>D98*E98</f>
        <v>0</v>
      </c>
    </row>
    <row r="99" spans="1:5" ht="12.75">
      <c r="A99" s="7"/>
      <c r="B99" s="11"/>
      <c r="C99" s="7"/>
      <c r="D99" s="9"/>
      <c r="E99" s="147"/>
    </row>
    <row r="100" spans="1:6" ht="12.75">
      <c r="A100" s="252"/>
      <c r="B100" s="465"/>
      <c r="C100" s="12"/>
      <c r="D100" s="415"/>
      <c r="E100" s="174"/>
      <c r="F100" s="175"/>
    </row>
    <row r="101" spans="1:6" ht="12.75">
      <c r="A101" s="252"/>
      <c r="B101" s="91"/>
      <c r="C101" s="12"/>
      <c r="D101" s="415"/>
      <c r="E101" s="174"/>
      <c r="F101" s="175"/>
    </row>
    <row r="102" spans="1:6" ht="12.75">
      <c r="A102" s="252"/>
      <c r="B102" s="91"/>
      <c r="C102" s="12"/>
      <c r="D102" s="415"/>
      <c r="E102" s="174"/>
      <c r="F102" s="175"/>
    </row>
    <row r="103" spans="1:6" ht="12.75">
      <c r="A103" s="252"/>
      <c r="B103" s="172"/>
      <c r="C103" s="12"/>
      <c r="D103" s="415"/>
      <c r="E103" s="174"/>
      <c r="F103" s="175"/>
    </row>
    <row r="104" spans="1:6" ht="12.75">
      <c r="A104" s="252"/>
      <c r="B104" s="91"/>
      <c r="C104" s="12"/>
      <c r="D104" s="415"/>
      <c r="E104" s="174"/>
      <c r="F104" s="175"/>
    </row>
    <row r="105" spans="1:6" ht="12.75">
      <c r="A105" s="252"/>
      <c r="B105" s="91"/>
      <c r="C105" s="12"/>
      <c r="D105" s="92"/>
      <c r="E105" s="174"/>
      <c r="F105" s="175"/>
    </row>
    <row r="106" spans="1:6" ht="12.75">
      <c r="A106" s="252"/>
      <c r="B106" s="91"/>
      <c r="C106" s="12"/>
      <c r="D106" s="415"/>
      <c r="E106" s="174"/>
      <c r="F106" s="175"/>
    </row>
    <row r="107" spans="1:6" ht="12.75">
      <c r="A107" s="12"/>
      <c r="B107" s="91"/>
      <c r="C107" s="12"/>
      <c r="D107" s="92"/>
      <c r="E107" s="174"/>
      <c r="F107" s="175"/>
    </row>
    <row r="108" spans="1:5" ht="12.75">
      <c r="A108" s="221"/>
      <c r="B108" s="11"/>
      <c r="C108" s="7"/>
      <c r="D108" s="9"/>
      <c r="E108" s="147"/>
    </row>
    <row r="109" spans="1:5" ht="12.75">
      <c r="A109" s="221"/>
      <c r="B109" s="11"/>
      <c r="C109" s="7"/>
      <c r="D109" s="16"/>
      <c r="E109" s="147"/>
    </row>
    <row r="110" spans="1:5" ht="12.75">
      <c r="A110" s="221"/>
      <c r="B110" s="11"/>
      <c r="C110" s="7"/>
      <c r="D110" s="16"/>
      <c r="E110" s="147"/>
    </row>
    <row r="111" spans="1:5" ht="12.75">
      <c r="A111" s="221"/>
      <c r="B111" s="11"/>
      <c r="C111" s="7"/>
      <c r="D111" s="16"/>
      <c r="E111" s="147"/>
    </row>
    <row r="112" spans="1:5" ht="12.75">
      <c r="A112" s="221"/>
      <c r="B112" s="11"/>
      <c r="C112" s="7"/>
      <c r="D112" s="16"/>
      <c r="E112" s="147"/>
    </row>
    <row r="113" spans="1:5" ht="12.75">
      <c r="A113" s="221"/>
      <c r="B113" s="11"/>
      <c r="C113" s="7"/>
      <c r="D113" s="16"/>
      <c r="E113" s="147"/>
    </row>
    <row r="114" spans="1:5" ht="12.75">
      <c r="A114" s="221"/>
      <c r="B114" s="11"/>
      <c r="C114" s="7"/>
      <c r="D114" s="16"/>
      <c r="E114" s="147"/>
    </row>
    <row r="115" spans="1:5" ht="12.75">
      <c r="A115" s="221"/>
      <c r="B115" s="11"/>
      <c r="C115" s="7"/>
      <c r="D115" s="16"/>
      <c r="E115" s="147"/>
    </row>
    <row r="116" spans="1:5" ht="12.75">
      <c r="A116" s="221"/>
      <c r="B116" s="11"/>
      <c r="C116" s="7"/>
      <c r="D116" s="16"/>
      <c r="E116" s="147"/>
    </row>
    <row r="117" spans="1:5" ht="12.75">
      <c r="A117" s="221"/>
      <c r="B117" s="11"/>
      <c r="C117" s="7"/>
      <c r="D117" s="16"/>
      <c r="E117" s="147"/>
    </row>
    <row r="118" spans="1:5" ht="12.75">
      <c r="A118" s="221"/>
      <c r="B118" s="11"/>
      <c r="C118" s="7"/>
      <c r="D118" s="16"/>
      <c r="E118" s="147"/>
    </row>
    <row r="119" spans="1:5" ht="12.75">
      <c r="A119" s="221"/>
      <c r="B119" s="11"/>
      <c r="C119" s="7"/>
      <c r="D119" s="16"/>
      <c r="E119" s="147"/>
    </row>
    <row r="120" spans="1:5" ht="12.75">
      <c r="A120" s="221"/>
      <c r="B120" s="11"/>
      <c r="C120" s="7"/>
      <c r="D120" s="16"/>
      <c r="E120" s="147"/>
    </row>
    <row r="121" spans="1:5" ht="12.75">
      <c r="A121" s="221"/>
      <c r="B121" s="11"/>
      <c r="C121" s="7"/>
      <c r="D121" s="16"/>
      <c r="E121" s="147"/>
    </row>
    <row r="122" spans="1:5" ht="12.75">
      <c r="A122" s="221"/>
      <c r="B122" s="11"/>
      <c r="C122" s="7"/>
      <c r="D122" s="16"/>
      <c r="E122" s="147"/>
    </row>
    <row r="123" spans="1:5" ht="12.75">
      <c r="A123" s="221"/>
      <c r="B123" s="11"/>
      <c r="C123" s="7"/>
      <c r="D123" s="16"/>
      <c r="E123" s="147"/>
    </row>
    <row r="124" spans="1:5" ht="12.75">
      <c r="A124" s="221"/>
      <c r="B124" s="11"/>
      <c r="C124" s="7"/>
      <c r="D124" s="16"/>
      <c r="E124" s="147"/>
    </row>
    <row r="125" spans="1:5" ht="12.75">
      <c r="A125" s="221"/>
      <c r="B125" s="11"/>
      <c r="C125" s="7"/>
      <c r="D125" s="16"/>
      <c r="E125" s="147"/>
    </row>
    <row r="126" spans="1:5" ht="12.75">
      <c r="A126" s="221"/>
      <c r="B126" s="11"/>
      <c r="C126" s="7"/>
      <c r="D126" s="16"/>
      <c r="E126" s="147"/>
    </row>
    <row r="127" spans="1:5" ht="12.75">
      <c r="A127" s="221"/>
      <c r="B127" s="11"/>
      <c r="C127" s="7"/>
      <c r="D127" s="16"/>
      <c r="E127" s="147"/>
    </row>
    <row r="128" spans="1:5" ht="12.75">
      <c r="A128" s="221"/>
      <c r="B128" s="11"/>
      <c r="C128" s="7"/>
      <c r="D128" s="16"/>
      <c r="E128" s="147"/>
    </row>
    <row r="129" spans="1:5" ht="12.75">
      <c r="A129" s="221"/>
      <c r="B129" s="11"/>
      <c r="C129" s="7"/>
      <c r="D129" s="16"/>
      <c r="E129" s="147"/>
    </row>
    <row r="130" spans="1:5" ht="12.75">
      <c r="A130" s="221"/>
      <c r="B130" s="11"/>
      <c r="C130" s="7"/>
      <c r="D130" s="16"/>
      <c r="E130" s="147"/>
    </row>
    <row r="131" spans="1:5" ht="12.75">
      <c r="A131" s="221"/>
      <c r="B131" s="11"/>
      <c r="C131" s="7"/>
      <c r="D131" s="16"/>
      <c r="E131" s="147"/>
    </row>
    <row r="132" spans="1:5" ht="12.75">
      <c r="A132" s="221"/>
      <c r="B132" s="11"/>
      <c r="C132" s="7"/>
      <c r="D132" s="16"/>
      <c r="E132" s="147"/>
    </row>
    <row r="133" spans="1:5" ht="12.75">
      <c r="A133" s="221"/>
      <c r="B133" s="11"/>
      <c r="C133" s="7"/>
      <c r="D133" s="16"/>
      <c r="E133" s="147"/>
    </row>
    <row r="134" spans="1:5" ht="12.75">
      <c r="A134" s="221"/>
      <c r="B134" s="11"/>
      <c r="C134" s="7"/>
      <c r="D134" s="16"/>
      <c r="E134" s="147"/>
    </row>
    <row r="135" spans="1:5" ht="12.75">
      <c r="A135" s="221"/>
      <c r="B135" s="17"/>
      <c r="C135" s="7"/>
      <c r="D135" s="10"/>
      <c r="E135" s="147"/>
    </row>
    <row r="136" spans="1:5" ht="12.75">
      <c r="A136" s="221"/>
      <c r="B136" s="24"/>
      <c r="C136" s="7"/>
      <c r="D136" s="10"/>
      <c r="E136" s="147"/>
    </row>
    <row r="137" spans="1:6" ht="12.75">
      <c r="A137" s="221"/>
      <c r="B137" s="24"/>
      <c r="C137" s="7"/>
      <c r="D137" s="10"/>
      <c r="E137" s="174"/>
      <c r="F137" s="175"/>
    </row>
    <row r="138" spans="1:5" ht="12.75">
      <c r="A138" s="7"/>
      <c r="B138" s="27"/>
      <c r="C138" s="7"/>
      <c r="D138" s="16"/>
      <c r="E138" s="147"/>
    </row>
    <row r="139" spans="1:6" ht="12.75">
      <c r="A139" s="234"/>
      <c r="B139" s="245" t="s">
        <v>568</v>
      </c>
      <c r="C139" s="234"/>
      <c r="D139" s="235"/>
      <c r="E139" s="236"/>
      <c r="F139" s="249">
        <f>SUM(F86:F137)</f>
        <v>0</v>
      </c>
    </row>
    <row r="140" spans="5:7" ht="12.75">
      <c r="E140" s="250"/>
      <c r="F140" s="251"/>
      <c r="G140" s="16"/>
    </row>
    <row r="141" spans="5:7" ht="12.75">
      <c r="E141" s="250"/>
      <c r="F141" s="251"/>
      <c r="G141" s="16"/>
    </row>
    <row r="142" spans="5:7" ht="12.75">
      <c r="E142" s="250"/>
      <c r="F142" s="251"/>
      <c r="G142" s="16"/>
    </row>
    <row r="143" spans="5:7" ht="12.75">
      <c r="E143" s="250"/>
      <c r="F143" s="251"/>
      <c r="G143" s="16"/>
    </row>
    <row r="144" spans="5:7" ht="12.75">
      <c r="E144" s="250"/>
      <c r="F144" s="251"/>
      <c r="G144" s="16"/>
    </row>
    <row r="145" spans="5:7" ht="12.75">
      <c r="E145" s="250"/>
      <c r="F145" s="251"/>
      <c r="G145" s="16"/>
    </row>
    <row r="146" spans="5:7" ht="12.75">
      <c r="E146" s="250"/>
      <c r="F146" s="251"/>
      <c r="G146" s="16"/>
    </row>
    <row r="147" spans="5:7" ht="12.75">
      <c r="E147" s="250"/>
      <c r="F147" s="251"/>
      <c r="G147" s="16"/>
    </row>
    <row r="148" spans="5:7" ht="12.75">
      <c r="E148" s="250"/>
      <c r="F148" s="251"/>
      <c r="G148" s="16"/>
    </row>
    <row r="149" spans="5:7" ht="12.75">
      <c r="E149" s="250"/>
      <c r="F149" s="251"/>
      <c r="G149" s="16"/>
    </row>
    <row r="150" spans="5:7" ht="12.75">
      <c r="E150" s="250"/>
      <c r="F150" s="251"/>
      <c r="G150" s="16"/>
    </row>
    <row r="151" spans="5:7" ht="12.75">
      <c r="E151" s="250"/>
      <c r="F151" s="251"/>
      <c r="G151" s="16"/>
    </row>
    <row r="152" spans="5:7" ht="12.75">
      <c r="E152" s="250"/>
      <c r="F152" s="251"/>
      <c r="G152" s="16"/>
    </row>
    <row r="153" spans="5:7" ht="12.75">
      <c r="E153" s="250"/>
      <c r="F153" s="251"/>
      <c r="G153" s="16"/>
    </row>
    <row r="154" spans="5:7" ht="12.75">
      <c r="E154" s="250"/>
      <c r="F154" s="251"/>
      <c r="G154" s="16"/>
    </row>
    <row r="155" spans="5:7" ht="12.75">
      <c r="E155" s="250"/>
      <c r="F155" s="251"/>
      <c r="G155" s="16"/>
    </row>
    <row r="156" spans="5:7" ht="12.75">
      <c r="E156" s="250"/>
      <c r="F156" s="251"/>
      <c r="G156" s="16"/>
    </row>
    <row r="157" spans="5:7" ht="12.75">
      <c r="E157" s="250"/>
      <c r="F157" s="251"/>
      <c r="G157" s="16"/>
    </row>
    <row r="158" spans="5:7" ht="12.75">
      <c r="E158" s="250"/>
      <c r="F158" s="251"/>
      <c r="G158" s="16"/>
    </row>
    <row r="159" spans="5:7" ht="12.75">
      <c r="E159" s="250"/>
      <c r="F159" s="251"/>
      <c r="G159" s="16"/>
    </row>
    <row r="160" spans="5:7" ht="12.75">
      <c r="E160" s="250"/>
      <c r="F160" s="251"/>
      <c r="G160" s="16"/>
    </row>
    <row r="161" spans="5:7" ht="12.75">
      <c r="E161" s="250"/>
      <c r="F161" s="251"/>
      <c r="G161" s="16"/>
    </row>
    <row r="162" spans="5:7" ht="12.75">
      <c r="E162" s="250"/>
      <c r="F162" s="251"/>
      <c r="G162" s="16"/>
    </row>
    <row r="163" spans="5:7" ht="12.75">
      <c r="E163" s="250"/>
      <c r="F163" s="251"/>
      <c r="G163" s="16"/>
    </row>
    <row r="164" spans="5:7" ht="12.75">
      <c r="E164" s="250"/>
      <c r="F164" s="251"/>
      <c r="G164" s="16"/>
    </row>
    <row r="165" spans="5:7" ht="12.75">
      <c r="E165" s="250"/>
      <c r="F165" s="251"/>
      <c r="G165" s="16"/>
    </row>
    <row r="166" spans="5:7" ht="12.75">
      <c r="E166" s="250"/>
      <c r="F166" s="251"/>
      <c r="G166" s="16"/>
    </row>
    <row r="167" spans="5:7" ht="12.75">
      <c r="E167" s="250"/>
      <c r="F167" s="251"/>
      <c r="G167" s="16"/>
    </row>
    <row r="168" spans="5:7" ht="12.75">
      <c r="E168" s="250"/>
      <c r="F168" s="251"/>
      <c r="G168" s="16"/>
    </row>
    <row r="169" spans="5:7" ht="12.75">
      <c r="E169" s="250"/>
      <c r="F169" s="251"/>
      <c r="G169" s="16"/>
    </row>
    <row r="170" spans="5:7" ht="12.75">
      <c r="E170" s="250"/>
      <c r="F170" s="251"/>
      <c r="G170" s="16"/>
    </row>
    <row r="171" spans="5:7" ht="12.75">
      <c r="E171" s="250"/>
      <c r="F171" s="251"/>
      <c r="G171" s="16"/>
    </row>
    <row r="172" spans="5:7" ht="12.75">
      <c r="E172" s="250"/>
      <c r="F172" s="251"/>
      <c r="G172" s="16"/>
    </row>
    <row r="173" spans="5:7" ht="12.75">
      <c r="E173" s="250"/>
      <c r="F173" s="251"/>
      <c r="G173" s="16"/>
    </row>
    <row r="174" spans="5:7" ht="12.75">
      <c r="E174" s="250"/>
      <c r="F174" s="251"/>
      <c r="G174" s="16"/>
    </row>
    <row r="175" spans="5:7" ht="12.75">
      <c r="E175" s="250"/>
      <c r="F175" s="251"/>
      <c r="G175" s="16"/>
    </row>
    <row r="176" spans="5:7" ht="12.75">
      <c r="E176" s="250"/>
      <c r="F176" s="251"/>
      <c r="G176" s="16"/>
    </row>
    <row r="177" spans="5:7" ht="12.75">
      <c r="E177" s="250"/>
      <c r="F177" s="251"/>
      <c r="G177" s="16"/>
    </row>
    <row r="178" spans="5:7" ht="12.75">
      <c r="E178" s="250"/>
      <c r="F178" s="251"/>
      <c r="G178" s="16"/>
    </row>
    <row r="179" spans="5:7" ht="12.75">
      <c r="E179" s="250"/>
      <c r="F179" s="251"/>
      <c r="G179" s="16"/>
    </row>
    <row r="180" spans="5:7" ht="12.75">
      <c r="E180" s="250"/>
      <c r="F180" s="251"/>
      <c r="G180" s="16"/>
    </row>
    <row r="181" spans="5:7" ht="12.75">
      <c r="E181" s="250"/>
      <c r="F181" s="251"/>
      <c r="G181" s="16"/>
    </row>
    <row r="182" spans="5:7" ht="12.75">
      <c r="E182" s="250"/>
      <c r="F182" s="251"/>
      <c r="G182" s="16"/>
    </row>
    <row r="183" spans="5:7" ht="12.75">
      <c r="E183" s="250"/>
      <c r="F183" s="251"/>
      <c r="G183" s="16"/>
    </row>
    <row r="184" spans="5:7" ht="12.75">
      <c r="E184" s="250"/>
      <c r="F184" s="251"/>
      <c r="G184" s="16"/>
    </row>
    <row r="185" spans="5:7" ht="12.75">
      <c r="E185" s="250"/>
      <c r="F185" s="251"/>
      <c r="G185" s="16"/>
    </row>
    <row r="186" spans="5:7" ht="12.75">
      <c r="E186" s="250"/>
      <c r="F186" s="251"/>
      <c r="G186" s="16"/>
    </row>
    <row r="187" spans="5:7" ht="12.75">
      <c r="E187" s="250"/>
      <c r="F187" s="251"/>
      <c r="G187" s="16"/>
    </row>
    <row r="188" spans="5:7" ht="12.75">
      <c r="E188" s="250"/>
      <c r="F188" s="251"/>
      <c r="G188" s="16"/>
    </row>
    <row r="189" spans="5:7" ht="12.75">
      <c r="E189" s="250"/>
      <c r="F189" s="251"/>
      <c r="G189" s="16"/>
    </row>
    <row r="190" spans="5:7" ht="12.75">
      <c r="E190" s="250"/>
      <c r="F190" s="251"/>
      <c r="G190" s="16"/>
    </row>
    <row r="191" spans="5:7" ht="12.75">
      <c r="E191" s="250"/>
      <c r="F191" s="251"/>
      <c r="G191" s="16"/>
    </row>
    <row r="192" spans="5:7" ht="12.75">
      <c r="E192" s="250"/>
      <c r="F192" s="251"/>
      <c r="G192" s="16"/>
    </row>
    <row r="193" spans="5:7" ht="12.75">
      <c r="E193" s="250"/>
      <c r="F193" s="251"/>
      <c r="G193" s="16"/>
    </row>
    <row r="194" spans="5:7" ht="12.75">
      <c r="E194" s="250"/>
      <c r="F194" s="251"/>
      <c r="G194" s="16"/>
    </row>
    <row r="195" spans="5:7" ht="12.75">
      <c r="E195" s="250"/>
      <c r="F195" s="251"/>
      <c r="G195" s="16"/>
    </row>
    <row r="196" spans="5:7" ht="12.75">
      <c r="E196" s="250"/>
      <c r="F196" s="251"/>
      <c r="G196" s="16"/>
    </row>
    <row r="197" spans="5:7" ht="12.75">
      <c r="E197" s="250"/>
      <c r="F197" s="251"/>
      <c r="G197" s="16"/>
    </row>
    <row r="198" spans="5:7" ht="12.75">
      <c r="E198" s="250"/>
      <c r="F198" s="251"/>
      <c r="G198" s="16"/>
    </row>
    <row r="199" spans="5:7" ht="12.75">
      <c r="E199" s="250"/>
      <c r="F199" s="251"/>
      <c r="G199" s="16"/>
    </row>
    <row r="200" spans="5:7" ht="12.75">
      <c r="E200" s="250"/>
      <c r="F200" s="251"/>
      <c r="G200" s="16"/>
    </row>
    <row r="201" spans="5:7" ht="12.75">
      <c r="E201" s="250"/>
      <c r="F201" s="251"/>
      <c r="G201" s="16"/>
    </row>
    <row r="202" spans="5:7" ht="12.75">
      <c r="E202" s="250"/>
      <c r="F202" s="251"/>
      <c r="G202" s="16"/>
    </row>
    <row r="203" spans="5:7" ht="12.75">
      <c r="E203" s="250"/>
      <c r="F203" s="251"/>
      <c r="G203" s="16"/>
    </row>
    <row r="204" spans="5:7" ht="12.75">
      <c r="E204" s="250"/>
      <c r="F204" s="251"/>
      <c r="G204" s="16"/>
    </row>
    <row r="205" spans="5:7" ht="12.75">
      <c r="E205" s="250"/>
      <c r="F205" s="251"/>
      <c r="G205" s="16"/>
    </row>
    <row r="206" spans="5:7" ht="12.75">
      <c r="E206" s="250"/>
      <c r="F206" s="251"/>
      <c r="G206" s="16"/>
    </row>
    <row r="207" spans="5:7" ht="12.75">
      <c r="E207" s="250"/>
      <c r="F207" s="251"/>
      <c r="G207" s="16"/>
    </row>
    <row r="208" spans="5:7" ht="12.75">
      <c r="E208" s="250"/>
      <c r="F208" s="251"/>
      <c r="G208" s="16"/>
    </row>
    <row r="209" spans="5:7" ht="12.75">
      <c r="E209" s="250"/>
      <c r="F209" s="251"/>
      <c r="G209" s="16"/>
    </row>
    <row r="210" spans="5:7" ht="12.75">
      <c r="E210" s="250"/>
      <c r="F210" s="251"/>
      <c r="G210" s="16"/>
    </row>
    <row r="211" spans="5:7" ht="12.75">
      <c r="E211" s="250"/>
      <c r="F211" s="251"/>
      <c r="G211" s="16"/>
    </row>
    <row r="212" spans="5:7" ht="12.75">
      <c r="E212" s="250"/>
      <c r="F212" s="251"/>
      <c r="G212" s="16"/>
    </row>
    <row r="213" spans="5:7" ht="12.75">
      <c r="E213" s="250"/>
      <c r="F213" s="251"/>
      <c r="G213" s="16"/>
    </row>
    <row r="214" spans="5:7" ht="12.75">
      <c r="E214" s="250"/>
      <c r="F214" s="251"/>
      <c r="G214" s="16"/>
    </row>
    <row r="215" spans="5:7" ht="12.75">
      <c r="E215" s="250"/>
      <c r="F215" s="251"/>
      <c r="G215" s="16"/>
    </row>
    <row r="216" spans="5:7" ht="12.75">
      <c r="E216" s="250"/>
      <c r="F216" s="251"/>
      <c r="G216" s="16"/>
    </row>
    <row r="217" spans="5:7" ht="12.75">
      <c r="E217" s="250"/>
      <c r="F217" s="251"/>
      <c r="G217" s="16"/>
    </row>
    <row r="218" spans="5:7" ht="12.75">
      <c r="E218" s="250"/>
      <c r="F218" s="251"/>
      <c r="G218" s="16"/>
    </row>
    <row r="219" spans="5:7" ht="12.75">
      <c r="E219" s="250"/>
      <c r="F219" s="251"/>
      <c r="G219" s="16"/>
    </row>
    <row r="220" spans="5:7" ht="12.75">
      <c r="E220" s="250"/>
      <c r="F220" s="251"/>
      <c r="G220" s="16"/>
    </row>
    <row r="221" spans="5:7" ht="12.75">
      <c r="E221" s="250"/>
      <c r="F221" s="251"/>
      <c r="G221" s="16"/>
    </row>
    <row r="222" spans="5:7" ht="12.75">
      <c r="E222" s="250"/>
      <c r="F222" s="251"/>
      <c r="G222" s="16"/>
    </row>
    <row r="223" spans="5:7" ht="12.75">
      <c r="E223" s="250"/>
      <c r="F223" s="251"/>
      <c r="G223" s="16"/>
    </row>
    <row r="224" spans="5:7" ht="12.75">
      <c r="E224" s="250"/>
      <c r="F224" s="251"/>
      <c r="G224" s="16"/>
    </row>
    <row r="225" spans="5:7" ht="12.75">
      <c r="E225" s="250"/>
      <c r="F225" s="251"/>
      <c r="G225" s="16"/>
    </row>
    <row r="226" spans="5:7" ht="12.75">
      <c r="E226" s="250"/>
      <c r="F226" s="251"/>
      <c r="G226" s="16"/>
    </row>
    <row r="227" spans="5:7" ht="12.75">
      <c r="E227" s="250"/>
      <c r="F227" s="251"/>
      <c r="G227" s="16"/>
    </row>
    <row r="228" spans="5:7" ht="12.75">
      <c r="E228" s="250"/>
      <c r="F228" s="251"/>
      <c r="G228" s="16"/>
    </row>
    <row r="229" spans="5:7" ht="12.75">
      <c r="E229" s="250"/>
      <c r="F229" s="251"/>
      <c r="G229" s="16"/>
    </row>
    <row r="230" spans="5:7" ht="12.75">
      <c r="E230" s="250"/>
      <c r="F230" s="251"/>
      <c r="G230" s="16"/>
    </row>
    <row r="231" spans="5:7" ht="12.75">
      <c r="E231" s="250"/>
      <c r="F231" s="251"/>
      <c r="G231" s="16"/>
    </row>
    <row r="232" spans="5:7" ht="12.75">
      <c r="E232" s="250"/>
      <c r="F232" s="251"/>
      <c r="G232" s="16"/>
    </row>
    <row r="233" spans="5:7" ht="12.75">
      <c r="E233" s="250"/>
      <c r="F233" s="251"/>
      <c r="G233" s="16"/>
    </row>
    <row r="234" spans="5:7" ht="12.75">
      <c r="E234" s="250"/>
      <c r="F234" s="251"/>
      <c r="G234" s="16"/>
    </row>
    <row r="235" spans="5:7" ht="12.75">
      <c r="E235" s="250"/>
      <c r="F235" s="251"/>
      <c r="G235" s="16"/>
    </row>
    <row r="236" spans="5:7" ht="12.75">
      <c r="E236" s="250"/>
      <c r="F236" s="251"/>
      <c r="G236" s="16"/>
    </row>
    <row r="237" spans="5:7" ht="12.75">
      <c r="E237" s="250"/>
      <c r="F237" s="251"/>
      <c r="G237" s="16"/>
    </row>
    <row r="238" spans="5:7" ht="12.75">
      <c r="E238" s="250"/>
      <c r="F238" s="251"/>
      <c r="G238" s="16"/>
    </row>
  </sheetData>
  <sheetProtection/>
  <printOptions/>
  <pageMargins left="0.984251968503937" right="0.984251968503937" top="0.984251968503937" bottom="0.984251968503937" header="0.5118110236220472" footer="0.5118110236220472"/>
  <pageSetup horizontalDpi="600" verticalDpi="600" orientation="portrait" paperSize="9" scale="96" r:id="rId1"/>
  <headerFooter alignWithMargins="0">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rowBreaks count="1" manualBreakCount="1">
    <brk id="85" max="5" man="1"/>
  </rowBreaks>
</worksheet>
</file>

<file path=xl/worksheets/sheet11.xml><?xml version="1.0" encoding="utf-8"?>
<worksheet xmlns="http://schemas.openxmlformats.org/spreadsheetml/2006/main" xmlns:r="http://schemas.openxmlformats.org/officeDocument/2006/relationships">
  <sheetPr>
    <tabColor rgb="FF00B050"/>
  </sheetPr>
  <dimension ref="A1:G145"/>
  <sheetViews>
    <sheetView view="pageBreakPreview" zoomScale="93" zoomScaleNormal="70" zoomScaleSheetLayoutView="93" workbookViewId="0" topLeftCell="A22">
      <selection activeCell="B23" sqref="B23"/>
    </sheetView>
  </sheetViews>
  <sheetFormatPr defaultColWidth="9.140625" defaultRowHeight="12.75"/>
  <cols>
    <col min="1" max="1" width="4.57421875" style="242" customWidth="1"/>
    <col min="2" max="2" width="45.00390625" style="14" customWidth="1"/>
    <col min="3" max="3" width="5.140625" style="6" customWidth="1"/>
    <col min="4" max="4" width="4.57421875" style="6" customWidth="1"/>
    <col min="5" max="5" width="10.57421875" style="149" customWidth="1"/>
    <col min="6" max="6" width="11.8515625" style="98" customWidth="1"/>
    <col min="7" max="7" width="10.421875" style="6" customWidth="1"/>
    <col min="8" max="16384" width="9.140625" style="6" customWidth="1"/>
  </cols>
  <sheetData>
    <row r="1" spans="1:7" s="40" customFormat="1" ht="12.75">
      <c r="A1" s="238" t="s">
        <v>47</v>
      </c>
      <c r="B1" s="35" t="s">
        <v>68</v>
      </c>
      <c r="C1" s="34" t="s">
        <v>223</v>
      </c>
      <c r="D1" s="36" t="s">
        <v>224</v>
      </c>
      <c r="E1" s="150" t="s">
        <v>225</v>
      </c>
      <c r="F1" s="101" t="s">
        <v>225</v>
      </c>
      <c r="G1" s="39"/>
    </row>
    <row r="2" spans="1:7" ht="12.75">
      <c r="A2" s="239"/>
      <c r="B2" s="38"/>
      <c r="C2" s="29"/>
      <c r="D2" s="30"/>
      <c r="E2" s="151" t="s">
        <v>22</v>
      </c>
      <c r="F2" s="102" t="s">
        <v>22</v>
      </c>
      <c r="G2" s="15"/>
    </row>
    <row r="3" spans="1:7" ht="12.75">
      <c r="A3" s="221"/>
      <c r="B3" s="2" t="s">
        <v>386</v>
      </c>
      <c r="C3" s="7"/>
      <c r="D3" s="9"/>
      <c r="E3" s="147"/>
      <c r="G3" s="13"/>
    </row>
    <row r="4" spans="1:7" ht="12.75">
      <c r="A4" s="221"/>
      <c r="B4" s="33"/>
      <c r="C4" s="7"/>
      <c r="D4" s="92"/>
      <c r="E4" s="147"/>
      <c r="G4" s="13"/>
    </row>
    <row r="5" spans="1:7" ht="38.25">
      <c r="A5" s="221"/>
      <c r="B5" s="24" t="s">
        <v>34</v>
      </c>
      <c r="C5" s="7"/>
      <c r="D5" s="92"/>
      <c r="E5" s="147"/>
      <c r="G5" s="13"/>
    </row>
    <row r="6" spans="1:7" ht="12.75">
      <c r="A6" s="221"/>
      <c r="B6" s="11"/>
      <c r="C6" s="7"/>
      <c r="D6" s="92"/>
      <c r="E6" s="147"/>
      <c r="G6" s="13"/>
    </row>
    <row r="7" spans="1:7" ht="12.75">
      <c r="A7" s="221"/>
      <c r="B7" s="4" t="s">
        <v>167</v>
      </c>
      <c r="C7" s="7"/>
      <c r="D7" s="92"/>
      <c r="E7" s="147"/>
      <c r="G7" s="13"/>
    </row>
    <row r="8" spans="1:7" ht="12.75">
      <c r="A8" s="221"/>
      <c r="B8" s="4"/>
      <c r="C8" s="7"/>
      <c r="D8" s="92"/>
      <c r="E8" s="147"/>
      <c r="G8" s="13"/>
    </row>
    <row r="9" spans="1:7" ht="12.75">
      <c r="A9" s="221"/>
      <c r="B9" s="4" t="s">
        <v>103</v>
      </c>
      <c r="C9" s="7"/>
      <c r="D9" s="92"/>
      <c r="E9" s="147"/>
      <c r="G9" s="13"/>
    </row>
    <row r="10" spans="1:7" ht="12.75">
      <c r="A10" s="221"/>
      <c r="B10" s="4"/>
      <c r="C10" s="7"/>
      <c r="D10" s="92"/>
      <c r="E10" s="147"/>
      <c r="G10" s="13"/>
    </row>
    <row r="11" spans="1:7" ht="12.75">
      <c r="A11" s="221"/>
      <c r="B11" s="3" t="s">
        <v>222</v>
      </c>
      <c r="C11" s="7"/>
      <c r="D11" s="92"/>
      <c r="E11" s="147"/>
      <c r="G11" s="13"/>
    </row>
    <row r="12" spans="1:7" ht="12.75">
      <c r="A12" s="221"/>
      <c r="B12" s="4"/>
      <c r="C12" s="7"/>
      <c r="D12" s="92"/>
      <c r="E12" s="147"/>
      <c r="G12" s="13"/>
    </row>
    <row r="13" spans="1:7" ht="14.25" customHeight="1">
      <c r="A13" s="221"/>
      <c r="B13" s="1" t="s">
        <v>132</v>
      </c>
      <c r="C13" s="158"/>
      <c r="D13" s="164"/>
      <c r="E13" s="162"/>
      <c r="F13" s="163"/>
      <c r="G13" s="13"/>
    </row>
    <row r="14" spans="1:7" ht="12.75">
      <c r="A14" s="221"/>
      <c r="B14" s="161"/>
      <c r="C14" s="158"/>
      <c r="D14" s="164"/>
      <c r="E14" s="162"/>
      <c r="F14" s="163"/>
      <c r="G14" s="13"/>
    </row>
    <row r="15" spans="1:7" ht="25.5">
      <c r="A15" s="221" t="s">
        <v>174</v>
      </c>
      <c r="B15" s="8" t="s">
        <v>430</v>
      </c>
      <c r="C15" s="7" t="s">
        <v>69</v>
      </c>
      <c r="D15" s="92">
        <v>8</v>
      </c>
      <c r="E15" s="208"/>
      <c r="F15" s="98">
        <f>D15*E15</f>
        <v>0</v>
      </c>
      <c r="G15" s="13"/>
    </row>
    <row r="16" spans="1:7" ht="12.75">
      <c r="A16" s="221"/>
      <c r="B16" s="161"/>
      <c r="C16" s="158"/>
      <c r="D16" s="164"/>
      <c r="E16" s="162"/>
      <c r="F16" s="163"/>
      <c r="G16" s="13"/>
    </row>
    <row r="17" spans="1:7" ht="25.5">
      <c r="A17" s="221"/>
      <c r="B17" s="1" t="s">
        <v>133</v>
      </c>
      <c r="C17" s="7"/>
      <c r="D17" s="92"/>
      <c r="E17" s="147"/>
      <c r="G17" s="13"/>
    </row>
    <row r="18" spans="1:7" ht="12.75">
      <c r="A18" s="221"/>
      <c r="B18" s="8"/>
      <c r="C18" s="7"/>
      <c r="D18" s="92"/>
      <c r="E18" s="147"/>
      <c r="G18" s="13"/>
    </row>
    <row r="19" spans="1:7" ht="12.75">
      <c r="A19" s="221" t="s">
        <v>175</v>
      </c>
      <c r="B19" s="8" t="s">
        <v>344</v>
      </c>
      <c r="C19" s="7" t="s">
        <v>69</v>
      </c>
      <c r="D19" s="92">
        <v>13</v>
      </c>
      <c r="E19" s="208"/>
      <c r="F19" s="98">
        <f>D19*E19</f>
        <v>0</v>
      </c>
      <c r="G19" s="13"/>
    </row>
    <row r="20" spans="1:7" ht="12.75">
      <c r="A20" s="221"/>
      <c r="B20" s="8"/>
      <c r="C20" s="7"/>
      <c r="D20" s="92"/>
      <c r="E20" s="147"/>
      <c r="G20" s="13"/>
    </row>
    <row r="21" spans="1:7" ht="12.75">
      <c r="A21" s="221"/>
      <c r="B21" s="3" t="s">
        <v>446</v>
      </c>
      <c r="C21" s="7"/>
      <c r="D21" s="92"/>
      <c r="E21" s="147"/>
      <c r="G21" s="13"/>
    </row>
    <row r="22" spans="1:7" ht="12.75">
      <c r="A22" s="221"/>
      <c r="B22" s="1"/>
      <c r="C22" s="7"/>
      <c r="D22" s="92"/>
      <c r="E22" s="147"/>
      <c r="G22" s="13"/>
    </row>
    <row r="23" spans="1:7" ht="25.5">
      <c r="A23" s="221"/>
      <c r="B23" s="17" t="s">
        <v>668</v>
      </c>
      <c r="C23" s="7"/>
      <c r="D23" s="92"/>
      <c r="E23" s="147"/>
      <c r="G23" s="13"/>
    </row>
    <row r="24" spans="1:7" ht="12.75">
      <c r="A24" s="221"/>
      <c r="B24" s="11"/>
      <c r="C24" s="7"/>
      <c r="D24" s="92"/>
      <c r="E24" s="147"/>
      <c r="G24" s="13"/>
    </row>
    <row r="25" spans="1:7" ht="12.75">
      <c r="A25" s="252" t="s">
        <v>176</v>
      </c>
      <c r="B25" s="11" t="s">
        <v>121</v>
      </c>
      <c r="C25" s="7" t="s">
        <v>69</v>
      </c>
      <c r="D25" s="92">
        <v>8</v>
      </c>
      <c r="E25" s="208"/>
      <c r="F25" s="98">
        <f>D25*E25</f>
        <v>0</v>
      </c>
      <c r="G25" s="13"/>
    </row>
    <row r="26" spans="1:7" ht="12.75">
      <c r="A26" s="252"/>
      <c r="B26" s="159"/>
      <c r="C26" s="158"/>
      <c r="D26" s="164"/>
      <c r="E26" s="162"/>
      <c r="F26" s="163"/>
      <c r="G26" s="13"/>
    </row>
    <row r="27" spans="1:7" ht="12.75">
      <c r="A27" s="252" t="s">
        <v>177</v>
      </c>
      <c r="B27" s="11" t="s">
        <v>350</v>
      </c>
      <c r="C27" s="7" t="s">
        <v>142</v>
      </c>
      <c r="D27" s="92">
        <v>2</v>
      </c>
      <c r="E27" s="208"/>
      <c r="F27" s="98">
        <f>D27*E27</f>
        <v>0</v>
      </c>
      <c r="G27" s="13"/>
    </row>
    <row r="28" spans="1:7" ht="12.75">
      <c r="A28" s="252"/>
      <c r="B28" s="11"/>
      <c r="C28" s="7"/>
      <c r="D28" s="92"/>
      <c r="E28" s="147"/>
      <c r="G28" s="13"/>
    </row>
    <row r="29" spans="1:7" ht="12.75">
      <c r="A29" s="252" t="s">
        <v>178</v>
      </c>
      <c r="B29" s="11" t="s">
        <v>396</v>
      </c>
      <c r="C29" s="7" t="s">
        <v>142</v>
      </c>
      <c r="D29" s="92">
        <v>1</v>
      </c>
      <c r="E29" s="208"/>
      <c r="F29" s="98">
        <f>D29*E29</f>
        <v>0</v>
      </c>
      <c r="G29" s="13"/>
    </row>
    <row r="30" spans="1:7" ht="12.75">
      <c r="A30" s="252"/>
      <c r="B30" s="11"/>
      <c r="C30" s="7"/>
      <c r="D30" s="92"/>
      <c r="E30" s="174"/>
      <c r="G30" s="13"/>
    </row>
    <row r="31" spans="1:7" ht="12.75">
      <c r="A31" s="221"/>
      <c r="B31" s="3" t="s">
        <v>104</v>
      </c>
      <c r="C31" s="7"/>
      <c r="D31" s="92"/>
      <c r="E31" s="147"/>
      <c r="G31" s="13"/>
    </row>
    <row r="32" spans="1:7" ht="12.75">
      <c r="A32" s="221"/>
      <c r="B32" s="3"/>
      <c r="C32" s="7"/>
      <c r="D32" s="92"/>
      <c r="E32" s="147"/>
      <c r="G32" s="13"/>
    </row>
    <row r="33" spans="1:7" ht="40.5" customHeight="1">
      <c r="A33" s="221"/>
      <c r="B33" s="1" t="s">
        <v>541</v>
      </c>
      <c r="C33" s="7"/>
      <c r="D33" s="92"/>
      <c r="E33" s="147"/>
      <c r="G33" s="13"/>
    </row>
    <row r="34" spans="1:7" ht="12.75">
      <c r="A34" s="221"/>
      <c r="B34" s="11"/>
      <c r="C34" s="7"/>
      <c r="D34" s="92"/>
      <c r="E34" s="147"/>
      <c r="G34" s="13"/>
    </row>
    <row r="35" spans="1:7" ht="12.75">
      <c r="A35" s="221" t="s">
        <v>179</v>
      </c>
      <c r="B35" s="11" t="s">
        <v>404</v>
      </c>
      <c r="C35" s="7" t="s">
        <v>69</v>
      </c>
      <c r="D35" s="92">
        <v>13</v>
      </c>
      <c r="E35" s="208"/>
      <c r="F35" s="98">
        <f>D35*E35</f>
        <v>0</v>
      </c>
      <c r="G35" s="13"/>
    </row>
    <row r="36" spans="1:7" ht="12.75">
      <c r="A36" s="221"/>
      <c r="B36" s="11"/>
      <c r="C36" s="7"/>
      <c r="D36" s="92"/>
      <c r="E36" s="174"/>
      <c r="G36" s="13"/>
    </row>
    <row r="37" spans="1:7" ht="12.75">
      <c r="A37" s="221" t="s">
        <v>180</v>
      </c>
      <c r="B37" s="11" t="s">
        <v>102</v>
      </c>
      <c r="C37" s="7" t="s">
        <v>142</v>
      </c>
      <c r="D37" s="92">
        <v>1</v>
      </c>
      <c r="E37" s="208"/>
      <c r="F37" s="98">
        <f>D37*E37</f>
        <v>0</v>
      </c>
      <c r="G37" s="13"/>
    </row>
    <row r="38" spans="1:7" ht="12.75">
      <c r="A38" s="221"/>
      <c r="B38" s="8"/>
      <c r="C38" s="7"/>
      <c r="D38" s="92"/>
      <c r="E38" s="147"/>
      <c r="G38" s="13"/>
    </row>
    <row r="39" spans="1:7" ht="12.75">
      <c r="A39" s="221" t="s">
        <v>181</v>
      </c>
      <c r="B39" s="8" t="s">
        <v>134</v>
      </c>
      <c r="C39" s="7" t="s">
        <v>142</v>
      </c>
      <c r="D39" s="92">
        <v>2</v>
      </c>
      <c r="E39" s="208"/>
      <c r="F39" s="98">
        <f>D39*E39</f>
        <v>0</v>
      </c>
      <c r="G39" s="13"/>
    </row>
    <row r="40" spans="1:7" ht="12.75">
      <c r="A40" s="221"/>
      <c r="B40" s="8"/>
      <c r="C40" s="7"/>
      <c r="D40" s="92"/>
      <c r="E40" s="147"/>
      <c r="G40" s="13"/>
    </row>
    <row r="41" spans="1:7" ht="12.75">
      <c r="A41" s="221" t="s">
        <v>182</v>
      </c>
      <c r="B41" s="8" t="s">
        <v>91</v>
      </c>
      <c r="C41" s="7" t="s">
        <v>142</v>
      </c>
      <c r="D41" s="92">
        <v>5</v>
      </c>
      <c r="E41" s="208"/>
      <c r="F41" s="98">
        <f>D41*E41</f>
        <v>0</v>
      </c>
      <c r="G41" s="13"/>
    </row>
    <row r="42" spans="1:7" ht="12.75">
      <c r="A42" s="221"/>
      <c r="B42" s="8"/>
      <c r="C42" s="7"/>
      <c r="D42" s="92"/>
      <c r="E42" s="147"/>
      <c r="G42" s="13"/>
    </row>
    <row r="43" spans="1:7" ht="12.75">
      <c r="A43" s="7" t="s">
        <v>183</v>
      </c>
      <c r="B43" s="11" t="s">
        <v>607</v>
      </c>
      <c r="C43" s="7" t="s">
        <v>141</v>
      </c>
      <c r="D43" s="9">
        <v>26</v>
      </c>
      <c r="E43" s="208"/>
      <c r="F43" s="98">
        <f>D43*E43</f>
        <v>0</v>
      </c>
      <c r="G43" s="246"/>
    </row>
    <row r="44" spans="1:7" ht="12.75">
      <c r="A44" s="221"/>
      <c r="B44" s="8"/>
      <c r="C44" s="7"/>
      <c r="D44" s="92"/>
      <c r="E44" s="147"/>
      <c r="G44" s="13"/>
    </row>
    <row r="45" spans="1:7" ht="12.75">
      <c r="A45" s="221" t="s">
        <v>537</v>
      </c>
      <c r="B45" s="8" t="s">
        <v>134</v>
      </c>
      <c r="C45" s="7" t="s">
        <v>142</v>
      </c>
      <c r="D45" s="92">
        <v>2</v>
      </c>
      <c r="E45" s="208"/>
      <c r="F45" s="98">
        <f>D45*E45</f>
        <v>0</v>
      </c>
      <c r="G45" s="13"/>
    </row>
    <row r="46" spans="1:7" ht="12.75">
      <c r="A46" s="221"/>
      <c r="B46" s="8"/>
      <c r="C46" s="7"/>
      <c r="D46" s="92"/>
      <c r="E46" s="174"/>
      <c r="G46" s="13"/>
    </row>
    <row r="47" spans="1:7" ht="12.75">
      <c r="A47" s="221"/>
      <c r="B47" s="8"/>
      <c r="C47" s="7"/>
      <c r="D47" s="92"/>
      <c r="E47" s="147"/>
      <c r="G47" s="13"/>
    </row>
    <row r="48" spans="1:7" ht="12.75">
      <c r="A48" s="221"/>
      <c r="B48" s="8"/>
      <c r="C48" s="7"/>
      <c r="D48" s="92"/>
      <c r="E48" s="174"/>
      <c r="G48" s="13"/>
    </row>
    <row r="49" spans="1:7" ht="12.75">
      <c r="A49" s="221"/>
      <c r="B49" s="37" t="s">
        <v>215</v>
      </c>
      <c r="C49" s="18"/>
      <c r="D49" s="19"/>
      <c r="E49" s="148"/>
      <c r="F49" s="249">
        <f>SUM(F8:F48)</f>
        <v>0</v>
      </c>
      <c r="G49" s="13"/>
    </row>
    <row r="50" spans="1:7" ht="12.75">
      <c r="A50" s="221"/>
      <c r="B50" s="31" t="s">
        <v>216</v>
      </c>
      <c r="C50" s="7"/>
      <c r="D50" s="9"/>
      <c r="E50" s="147"/>
      <c r="F50" s="249">
        <f>F49</f>
        <v>0</v>
      </c>
      <c r="G50" s="13"/>
    </row>
    <row r="51" spans="1:7" ht="12.75">
      <c r="A51" s="221"/>
      <c r="B51" s="8"/>
      <c r="C51" s="7"/>
      <c r="D51" s="92"/>
      <c r="E51" s="147"/>
      <c r="G51" s="13"/>
    </row>
    <row r="52" spans="1:7" ht="12.75">
      <c r="A52" s="221"/>
      <c r="B52" s="28" t="s">
        <v>334</v>
      </c>
      <c r="C52" s="158"/>
      <c r="D52" s="164"/>
      <c r="E52" s="162"/>
      <c r="F52" s="163"/>
      <c r="G52" s="13"/>
    </row>
    <row r="53" spans="1:7" ht="12.75">
      <c r="A53" s="221"/>
      <c r="B53" s="157"/>
      <c r="C53" s="158"/>
      <c r="D53" s="164"/>
      <c r="E53" s="162"/>
      <c r="F53" s="163"/>
      <c r="G53" s="13"/>
    </row>
    <row r="54" spans="1:7" ht="25.5">
      <c r="A54" s="221" t="s">
        <v>174</v>
      </c>
      <c r="B54" s="8" t="s">
        <v>608</v>
      </c>
      <c r="C54" s="7" t="s">
        <v>141</v>
      </c>
      <c r="D54" s="92">
        <v>26</v>
      </c>
      <c r="E54" s="208"/>
      <c r="F54" s="98">
        <f>D54*E54</f>
        <v>0</v>
      </c>
      <c r="G54" s="13"/>
    </row>
    <row r="55" spans="1:7" ht="12.75">
      <c r="A55" s="221"/>
      <c r="B55" s="24"/>
      <c r="C55" s="7"/>
      <c r="D55" s="92"/>
      <c r="E55" s="174"/>
      <c r="G55" s="13"/>
    </row>
    <row r="56" spans="1:7" ht="12.75">
      <c r="A56" s="221" t="s">
        <v>175</v>
      </c>
      <c r="B56" s="8" t="s">
        <v>134</v>
      </c>
      <c r="C56" s="7" t="s">
        <v>142</v>
      </c>
      <c r="D56" s="92">
        <v>2</v>
      </c>
      <c r="E56" s="208"/>
      <c r="F56" s="98">
        <f>D56*E56</f>
        <v>0</v>
      </c>
      <c r="G56" s="13"/>
    </row>
    <row r="57" spans="1:7" ht="12.75">
      <c r="A57" s="221"/>
      <c r="B57" s="157"/>
      <c r="C57" s="158"/>
      <c r="D57" s="462"/>
      <c r="E57" s="162"/>
      <c r="F57" s="163"/>
      <c r="G57" s="13"/>
    </row>
    <row r="58" spans="1:7" ht="38.25">
      <c r="A58" s="221" t="s">
        <v>176</v>
      </c>
      <c r="B58" s="24" t="s">
        <v>417</v>
      </c>
      <c r="C58" s="7" t="s">
        <v>84</v>
      </c>
      <c r="D58" s="12">
        <v>1</v>
      </c>
      <c r="E58" s="366">
        <v>5000</v>
      </c>
      <c r="F58" s="98">
        <f>D58*E58</f>
        <v>5000</v>
      </c>
      <c r="G58" s="13"/>
    </row>
    <row r="59" spans="1:7" ht="12.75">
      <c r="A59" s="221"/>
      <c r="B59" s="24"/>
      <c r="C59" s="7"/>
      <c r="D59" s="12"/>
      <c r="E59" s="366"/>
      <c r="G59" s="13"/>
    </row>
    <row r="60" spans="1:7" ht="12.75">
      <c r="A60" s="221"/>
      <c r="B60" s="2" t="s">
        <v>156</v>
      </c>
      <c r="C60" s="7"/>
      <c r="D60" s="12"/>
      <c r="E60" s="147"/>
      <c r="G60" s="13"/>
    </row>
    <row r="61" spans="1:7" ht="12.75">
      <c r="A61" s="221"/>
      <c r="B61" s="11"/>
      <c r="C61" s="7"/>
      <c r="D61" s="12"/>
      <c r="E61" s="147"/>
      <c r="G61" s="13"/>
    </row>
    <row r="62" spans="1:7" ht="38.25">
      <c r="A62" s="221"/>
      <c r="B62" s="17" t="s">
        <v>94</v>
      </c>
      <c r="C62" s="7"/>
      <c r="D62" s="12"/>
      <c r="E62" s="147"/>
      <c r="G62" s="13"/>
    </row>
    <row r="63" spans="1:7" ht="12.75">
      <c r="A63" s="221"/>
      <c r="B63" s="11"/>
      <c r="C63" s="7"/>
      <c r="D63" s="92"/>
      <c r="E63" s="147"/>
      <c r="G63" s="13"/>
    </row>
    <row r="64" spans="1:7" ht="12.75">
      <c r="A64" s="221" t="s">
        <v>177</v>
      </c>
      <c r="B64" s="11" t="s">
        <v>93</v>
      </c>
      <c r="C64" s="7" t="s">
        <v>142</v>
      </c>
      <c r="D64" s="92">
        <v>4</v>
      </c>
      <c r="E64" s="208"/>
      <c r="F64" s="98">
        <f>D64*E64</f>
        <v>0</v>
      </c>
      <c r="G64" s="13"/>
    </row>
    <row r="65" spans="1:7" ht="12.75">
      <c r="A65" s="221"/>
      <c r="B65" s="11"/>
      <c r="C65" s="7"/>
      <c r="D65" s="92"/>
      <c r="E65" s="147"/>
      <c r="G65" s="13"/>
    </row>
    <row r="66" spans="1:7" ht="12.75">
      <c r="A66" s="221" t="s">
        <v>178</v>
      </c>
      <c r="B66" s="11" t="s">
        <v>92</v>
      </c>
      <c r="C66" s="7" t="s">
        <v>142</v>
      </c>
      <c r="D66" s="92">
        <v>4</v>
      </c>
      <c r="E66" s="208"/>
      <c r="F66" s="98">
        <f>D66*E66</f>
        <v>0</v>
      </c>
      <c r="G66" s="13"/>
    </row>
    <row r="67" spans="1:7" ht="12.75">
      <c r="A67" s="221"/>
      <c r="B67" s="11"/>
      <c r="C67" s="7"/>
      <c r="D67" s="92"/>
      <c r="E67" s="174"/>
      <c r="G67" s="13"/>
    </row>
    <row r="68" spans="1:7" ht="12.75">
      <c r="A68" s="221" t="s">
        <v>179</v>
      </c>
      <c r="B68" s="11" t="s">
        <v>256</v>
      </c>
      <c r="C68" s="7" t="s">
        <v>142</v>
      </c>
      <c r="D68" s="92">
        <v>4</v>
      </c>
      <c r="E68" s="208"/>
      <c r="F68" s="98">
        <f>D68*E68</f>
        <v>0</v>
      </c>
      <c r="G68" s="13"/>
    </row>
    <row r="69" spans="1:7" ht="12.75">
      <c r="A69" s="221"/>
      <c r="B69" s="11"/>
      <c r="C69" s="7"/>
      <c r="D69" s="92"/>
      <c r="E69" s="147"/>
      <c r="G69" s="13"/>
    </row>
    <row r="70" spans="1:7" ht="12.75">
      <c r="A70" s="221" t="s">
        <v>180</v>
      </c>
      <c r="B70" s="11" t="s">
        <v>157</v>
      </c>
      <c r="C70" s="7" t="s">
        <v>142</v>
      </c>
      <c r="D70" s="92">
        <v>1</v>
      </c>
      <c r="E70" s="208"/>
      <c r="F70" s="98" t="s">
        <v>489</v>
      </c>
      <c r="G70" s="13"/>
    </row>
    <row r="71" spans="1:7" ht="12.75">
      <c r="A71" s="221"/>
      <c r="B71" s="11"/>
      <c r="C71" s="7"/>
      <c r="D71" s="92"/>
      <c r="E71" s="174"/>
      <c r="G71" s="13"/>
    </row>
    <row r="72" spans="1:7" ht="12.75">
      <c r="A72" s="221"/>
      <c r="B72" s="11"/>
      <c r="C72" s="7"/>
      <c r="D72" s="92"/>
      <c r="E72" s="174"/>
      <c r="G72" s="13"/>
    </row>
    <row r="73" spans="1:7" ht="12.75">
      <c r="A73" s="221"/>
      <c r="B73" s="11"/>
      <c r="C73" s="7"/>
      <c r="D73" s="92"/>
      <c r="E73" s="174"/>
      <c r="G73" s="13"/>
    </row>
    <row r="74" spans="1:7" ht="12.75">
      <c r="A74" s="221"/>
      <c r="B74" s="11"/>
      <c r="C74" s="7"/>
      <c r="D74" s="92"/>
      <c r="E74" s="174"/>
      <c r="G74" s="13"/>
    </row>
    <row r="75" spans="1:7" ht="12.75">
      <c r="A75" s="221"/>
      <c r="B75" s="11"/>
      <c r="C75" s="7"/>
      <c r="D75" s="92"/>
      <c r="E75" s="174"/>
      <c r="G75" s="13"/>
    </row>
    <row r="76" spans="1:7" ht="12.75">
      <c r="A76" s="221"/>
      <c r="B76" s="11"/>
      <c r="C76" s="7"/>
      <c r="D76" s="92"/>
      <c r="E76" s="174"/>
      <c r="G76" s="13"/>
    </row>
    <row r="77" spans="1:7" ht="12.75">
      <c r="A77" s="221"/>
      <c r="B77" s="11"/>
      <c r="C77" s="7"/>
      <c r="D77" s="92"/>
      <c r="E77" s="174"/>
      <c r="G77" s="13"/>
    </row>
    <row r="78" spans="1:7" ht="12.75">
      <c r="A78" s="221"/>
      <c r="B78" s="11"/>
      <c r="C78" s="7"/>
      <c r="D78" s="92"/>
      <c r="E78" s="174"/>
      <c r="G78" s="13"/>
    </row>
    <row r="79" spans="1:7" ht="12.75">
      <c r="A79" s="221"/>
      <c r="B79" s="11"/>
      <c r="C79" s="7"/>
      <c r="D79" s="92"/>
      <c r="E79" s="174"/>
      <c r="G79" s="13"/>
    </row>
    <row r="80" spans="1:7" ht="12.75">
      <c r="A80" s="221"/>
      <c r="B80" s="11"/>
      <c r="C80" s="7"/>
      <c r="D80" s="92"/>
      <c r="E80" s="174"/>
      <c r="G80" s="13"/>
    </row>
    <row r="81" spans="1:7" ht="12.75">
      <c r="A81" s="221"/>
      <c r="B81" s="11"/>
      <c r="C81" s="7"/>
      <c r="D81" s="92"/>
      <c r="E81" s="174"/>
      <c r="G81" s="13"/>
    </row>
    <row r="82" spans="1:7" ht="12.75">
      <c r="A82" s="221"/>
      <c r="B82" s="11"/>
      <c r="C82" s="7"/>
      <c r="D82" s="92"/>
      <c r="E82" s="174"/>
      <c r="G82" s="13"/>
    </row>
    <row r="83" spans="1:7" ht="12.75">
      <c r="A83" s="221"/>
      <c r="B83" s="11"/>
      <c r="C83" s="7"/>
      <c r="D83" s="92"/>
      <c r="E83" s="174"/>
      <c r="G83" s="13"/>
    </row>
    <row r="84" spans="1:7" ht="12.75">
      <c r="A84" s="221"/>
      <c r="B84" s="11"/>
      <c r="C84" s="7"/>
      <c r="D84" s="92"/>
      <c r="E84" s="174"/>
      <c r="G84" s="13"/>
    </row>
    <row r="85" spans="1:7" ht="12.75">
      <c r="A85" s="221"/>
      <c r="B85" s="11"/>
      <c r="C85" s="7"/>
      <c r="D85" s="92"/>
      <c r="E85" s="174"/>
      <c r="G85" s="13"/>
    </row>
    <row r="86" spans="1:7" ht="12.75">
      <c r="A86" s="221"/>
      <c r="B86" s="11"/>
      <c r="C86" s="7"/>
      <c r="D86" s="92"/>
      <c r="E86" s="174"/>
      <c r="G86" s="13"/>
    </row>
    <row r="87" spans="1:7" ht="12.75">
      <c r="A87" s="221"/>
      <c r="B87" s="11"/>
      <c r="C87" s="7"/>
      <c r="D87" s="92"/>
      <c r="E87" s="174"/>
      <c r="G87" s="13"/>
    </row>
    <row r="88" spans="1:7" ht="12.75">
      <c r="A88" s="221"/>
      <c r="B88" s="11"/>
      <c r="C88" s="7"/>
      <c r="D88" s="92"/>
      <c r="E88" s="174"/>
      <c r="G88" s="13"/>
    </row>
    <row r="89" spans="1:7" ht="12.75">
      <c r="A89" s="221"/>
      <c r="B89" s="11"/>
      <c r="C89" s="7"/>
      <c r="D89" s="92"/>
      <c r="E89" s="174"/>
      <c r="G89" s="13"/>
    </row>
    <row r="90" spans="1:7" ht="12.75">
      <c r="A90" s="221"/>
      <c r="B90" s="11"/>
      <c r="C90" s="7"/>
      <c r="D90" s="92"/>
      <c r="E90" s="174"/>
      <c r="G90" s="13"/>
    </row>
    <row r="91" spans="1:7" ht="12.75">
      <c r="A91" s="221"/>
      <c r="B91" s="11"/>
      <c r="C91" s="7"/>
      <c r="D91" s="92"/>
      <c r="E91" s="174"/>
      <c r="G91" s="13"/>
    </row>
    <row r="92" spans="1:7" ht="12.75">
      <c r="A92" s="221"/>
      <c r="B92" s="11"/>
      <c r="C92" s="7"/>
      <c r="D92" s="92"/>
      <c r="E92" s="174"/>
      <c r="G92" s="13"/>
    </row>
    <row r="93" spans="1:7" ht="12.75">
      <c r="A93" s="221"/>
      <c r="B93" s="11"/>
      <c r="C93" s="7"/>
      <c r="D93" s="92"/>
      <c r="E93" s="174"/>
      <c r="G93" s="13"/>
    </row>
    <row r="94" spans="1:7" ht="12.75">
      <c r="A94" s="221"/>
      <c r="B94" s="11"/>
      <c r="C94" s="7"/>
      <c r="D94" s="92"/>
      <c r="E94" s="174"/>
      <c r="G94" s="13"/>
    </row>
    <row r="95" spans="1:7" ht="12.75">
      <c r="A95" s="221"/>
      <c r="B95" s="11"/>
      <c r="C95" s="7"/>
      <c r="D95" s="92"/>
      <c r="E95" s="174"/>
      <c r="G95" s="13"/>
    </row>
    <row r="96" spans="1:7" ht="12.75">
      <c r="A96" s="221"/>
      <c r="B96" s="11"/>
      <c r="C96" s="7"/>
      <c r="D96" s="92"/>
      <c r="E96" s="174"/>
      <c r="G96" s="13"/>
    </row>
    <row r="97" spans="1:7" ht="12.75">
      <c r="A97" s="221"/>
      <c r="B97" s="24"/>
      <c r="C97" s="7"/>
      <c r="D97" s="92"/>
      <c r="E97" s="147"/>
      <c r="G97" s="13"/>
    </row>
    <row r="98" spans="1:7" ht="12.75">
      <c r="A98" s="241"/>
      <c r="B98" s="233" t="s">
        <v>152</v>
      </c>
      <c r="C98" s="234"/>
      <c r="D98" s="253"/>
      <c r="E98" s="236"/>
      <c r="F98" s="103">
        <f>SUM(F50:F70)</f>
        <v>5000</v>
      </c>
      <c r="G98" s="13"/>
    </row>
    <row r="99" spans="1:7" ht="12.75">
      <c r="A99" s="6"/>
      <c r="B99" s="6"/>
      <c r="E99" s="6"/>
      <c r="F99" s="6"/>
      <c r="G99" s="13"/>
    </row>
    <row r="100" spans="1:7" ht="12.75">
      <c r="A100" s="6"/>
      <c r="B100" s="6"/>
      <c r="E100" s="6"/>
      <c r="F100" s="6"/>
      <c r="G100" s="13"/>
    </row>
    <row r="101" spans="5:6" ht="12.75">
      <c r="E101" s="250"/>
      <c r="F101" s="251"/>
    </row>
    <row r="102" spans="5:6" ht="12.75">
      <c r="E102" s="250"/>
      <c r="F102" s="251"/>
    </row>
    <row r="103" spans="5:6" ht="12.75">
      <c r="E103" s="250"/>
      <c r="F103" s="251"/>
    </row>
    <row r="104" spans="5:6" ht="12.75">
      <c r="E104" s="250"/>
      <c r="F104" s="251"/>
    </row>
    <row r="105" spans="5:6" ht="12.75">
      <c r="E105" s="250"/>
      <c r="F105" s="251"/>
    </row>
    <row r="106" spans="5:6" ht="12.75">
      <c r="E106" s="250"/>
      <c r="F106" s="251"/>
    </row>
    <row r="107" spans="5:6" ht="12.75">
      <c r="E107" s="250"/>
      <c r="F107" s="251"/>
    </row>
    <row r="108" spans="5:6" ht="12.75">
      <c r="E108" s="250"/>
      <c r="F108" s="251"/>
    </row>
    <row r="109" spans="5:6" ht="12.75">
      <c r="E109" s="250"/>
      <c r="F109" s="251"/>
    </row>
    <row r="110" spans="5:6" ht="12.75">
      <c r="E110" s="250"/>
      <c r="F110" s="251"/>
    </row>
    <row r="111" spans="5:6" ht="12.75">
      <c r="E111" s="250"/>
      <c r="F111" s="251"/>
    </row>
    <row r="112" spans="5:6" ht="12.75">
      <c r="E112" s="250"/>
      <c r="F112" s="251"/>
    </row>
    <row r="113" spans="5:6" ht="12.75">
      <c r="E113" s="250"/>
      <c r="F113" s="251"/>
    </row>
    <row r="114" spans="5:6" ht="12.75">
      <c r="E114" s="250"/>
      <c r="F114" s="251"/>
    </row>
    <row r="115" spans="5:6" ht="12.75">
      <c r="E115" s="250"/>
      <c r="F115" s="251"/>
    </row>
    <row r="116" spans="5:6" ht="12.75">
      <c r="E116" s="250"/>
      <c r="F116" s="251"/>
    </row>
    <row r="117" spans="5:6" ht="12.75">
      <c r="E117" s="250"/>
      <c r="F117" s="251"/>
    </row>
    <row r="118" spans="5:6" ht="12.75">
      <c r="E118" s="250"/>
      <c r="F118" s="251"/>
    </row>
    <row r="119" spans="5:6" ht="12.75">
      <c r="E119" s="250"/>
      <c r="F119" s="251"/>
    </row>
    <row r="120" spans="5:6" ht="12.75">
      <c r="E120" s="250"/>
      <c r="F120" s="251"/>
    </row>
    <row r="121" spans="5:6" ht="12.75">
      <c r="E121" s="250"/>
      <c r="F121" s="251"/>
    </row>
    <row r="122" spans="5:6" ht="12.75">
      <c r="E122" s="250"/>
      <c r="F122" s="251"/>
    </row>
    <row r="123" spans="5:6" ht="12.75">
      <c r="E123" s="250"/>
      <c r="F123" s="251"/>
    </row>
    <row r="124" spans="5:6" ht="12.75">
      <c r="E124" s="250"/>
      <c r="F124" s="251"/>
    </row>
    <row r="125" spans="5:6" ht="12.75">
      <c r="E125" s="250"/>
      <c r="F125" s="251"/>
    </row>
    <row r="126" spans="5:6" ht="12.75">
      <c r="E126" s="250"/>
      <c r="F126" s="251"/>
    </row>
    <row r="127" spans="5:6" ht="12.75">
      <c r="E127" s="250"/>
      <c r="F127" s="251"/>
    </row>
    <row r="128" spans="5:6" ht="12.75">
      <c r="E128" s="250"/>
      <c r="F128" s="251"/>
    </row>
    <row r="129" spans="5:6" ht="12.75">
      <c r="E129" s="250"/>
      <c r="F129" s="251"/>
    </row>
    <row r="130" spans="5:6" ht="12.75">
      <c r="E130" s="250"/>
      <c r="F130" s="251"/>
    </row>
    <row r="131" spans="5:6" ht="12.75">
      <c r="E131" s="250"/>
      <c r="F131" s="251"/>
    </row>
    <row r="132" spans="5:6" ht="12.75">
      <c r="E132" s="250"/>
      <c r="F132" s="251"/>
    </row>
    <row r="133" spans="5:6" ht="12.75">
      <c r="E133" s="250"/>
      <c r="F133" s="251"/>
    </row>
    <row r="134" spans="5:6" ht="12.75">
      <c r="E134" s="250"/>
      <c r="F134" s="251"/>
    </row>
    <row r="135" spans="5:6" ht="12.75">
      <c r="E135" s="250"/>
      <c r="F135" s="251"/>
    </row>
    <row r="136" spans="5:6" ht="12.75">
      <c r="E136" s="250"/>
      <c r="F136" s="251"/>
    </row>
    <row r="137" spans="5:6" ht="12.75">
      <c r="E137" s="250"/>
      <c r="F137" s="251"/>
    </row>
    <row r="138" spans="5:6" ht="12.75">
      <c r="E138" s="250"/>
      <c r="F138" s="251"/>
    </row>
    <row r="139" spans="5:6" ht="12.75">
      <c r="E139" s="250"/>
      <c r="F139" s="251"/>
    </row>
    <row r="140" spans="5:6" ht="12.75">
      <c r="E140" s="250"/>
      <c r="F140" s="251"/>
    </row>
    <row r="141" spans="5:6" ht="12.75">
      <c r="E141" s="250"/>
      <c r="F141" s="251"/>
    </row>
    <row r="142" spans="5:6" ht="12.75">
      <c r="E142" s="250"/>
      <c r="F142" s="251"/>
    </row>
    <row r="143" spans="5:6" ht="12.75">
      <c r="E143" s="250"/>
      <c r="F143" s="251"/>
    </row>
    <row r="144" spans="5:6" ht="12.75">
      <c r="E144" s="250"/>
      <c r="F144" s="251"/>
    </row>
    <row r="145" spans="5:6" ht="12.75">
      <c r="E145" s="250"/>
      <c r="F145" s="251"/>
    </row>
  </sheetData>
  <sheetProtection/>
  <printOptions/>
  <pageMargins left="0.984251968503937" right="0.984251968503937" top="0.984251968503937" bottom="0.984251968503937" header="0.5118110236220472" footer="0.5118110236220472"/>
  <pageSetup horizontalDpi="600" verticalDpi="600" orientation="portrait" paperSize="9" r:id="rId1"/>
  <headerFooter alignWithMargins="0">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colBreaks count="1" manualBreakCount="1">
    <brk id="6" max="1701" man="1"/>
  </colBreaks>
</worksheet>
</file>

<file path=xl/worksheets/sheet12.xml><?xml version="1.0" encoding="utf-8"?>
<worksheet xmlns="http://schemas.openxmlformats.org/spreadsheetml/2006/main" xmlns:r="http://schemas.openxmlformats.org/officeDocument/2006/relationships">
  <sheetPr>
    <tabColor rgb="FF00B050"/>
  </sheetPr>
  <dimension ref="A1:F81"/>
  <sheetViews>
    <sheetView view="pageBreakPreview" zoomScaleNormal="70" zoomScaleSheetLayoutView="100" workbookViewId="0" topLeftCell="A55">
      <selection activeCell="G18" sqref="G18:I26"/>
    </sheetView>
  </sheetViews>
  <sheetFormatPr defaultColWidth="9.140625" defaultRowHeight="12.75"/>
  <cols>
    <col min="1" max="1" width="4.57421875" style="242" customWidth="1"/>
    <col min="2" max="2" width="45.00390625" style="14" customWidth="1"/>
    <col min="3" max="4" width="5.8515625" style="6" customWidth="1"/>
    <col min="5" max="5" width="9.140625" style="149" customWidth="1"/>
    <col min="6" max="6" width="11.00390625" style="98" customWidth="1"/>
    <col min="7" max="16384" width="9.140625" style="6" customWidth="1"/>
  </cols>
  <sheetData>
    <row r="1" spans="1:6" s="5" customFormat="1" ht="12.75">
      <c r="A1" s="238" t="s">
        <v>47</v>
      </c>
      <c r="B1" s="35" t="s">
        <v>68</v>
      </c>
      <c r="C1" s="34" t="s">
        <v>223</v>
      </c>
      <c r="D1" s="36" t="s">
        <v>224</v>
      </c>
      <c r="E1" s="150" t="s">
        <v>71</v>
      </c>
      <c r="F1" s="101" t="s">
        <v>225</v>
      </c>
    </row>
    <row r="2" spans="1:6" ht="12.75">
      <c r="A2" s="239"/>
      <c r="B2" s="38"/>
      <c r="C2" s="29"/>
      <c r="D2" s="30"/>
      <c r="E2" s="151" t="s">
        <v>22</v>
      </c>
      <c r="F2" s="102" t="s">
        <v>22</v>
      </c>
    </row>
    <row r="3" spans="1:5" ht="12.75">
      <c r="A3" s="221"/>
      <c r="B3" s="8"/>
      <c r="C3" s="7"/>
      <c r="D3" s="9"/>
      <c r="E3" s="147"/>
    </row>
    <row r="4" spans="1:5" ht="25.5">
      <c r="A4" s="221"/>
      <c r="B4" s="3" t="s">
        <v>447</v>
      </c>
      <c r="C4" s="7"/>
      <c r="D4" s="9"/>
      <c r="E4" s="147"/>
    </row>
    <row r="5" spans="1:5" ht="12.75">
      <c r="A5" s="221"/>
      <c r="B5" s="28"/>
      <c r="C5" s="7"/>
      <c r="D5" s="9"/>
      <c r="E5" s="147"/>
    </row>
    <row r="6" spans="1:5" ht="53.25" customHeight="1">
      <c r="A6" s="221"/>
      <c r="B6" s="24" t="s">
        <v>255</v>
      </c>
      <c r="C6" s="7"/>
      <c r="D6" s="9"/>
      <c r="E6" s="147"/>
    </row>
    <row r="7" spans="1:5" ht="12.75">
      <c r="A7" s="221"/>
      <c r="B7" s="24"/>
      <c r="C7" s="7"/>
      <c r="D7" s="9"/>
      <c r="E7" s="147"/>
    </row>
    <row r="8" spans="1:5" ht="12.75">
      <c r="A8" s="221"/>
      <c r="B8" s="3" t="s">
        <v>153</v>
      </c>
      <c r="C8" s="7"/>
      <c r="D8" s="9"/>
      <c r="E8" s="147"/>
    </row>
    <row r="9" spans="1:5" ht="12.75">
      <c r="A9" s="221"/>
      <c r="B9" s="8"/>
      <c r="C9" s="7"/>
      <c r="D9" s="9"/>
      <c r="E9" s="147"/>
    </row>
    <row r="10" spans="1:5" ht="25.5">
      <c r="A10" s="221"/>
      <c r="B10" s="17" t="s">
        <v>345</v>
      </c>
      <c r="C10" s="7"/>
      <c r="D10" s="9"/>
      <c r="E10" s="147"/>
    </row>
    <row r="11" spans="1:5" ht="12.75">
      <c r="A11" s="221"/>
      <c r="B11" s="11"/>
      <c r="C11" s="7"/>
      <c r="D11" s="9"/>
      <c r="E11" s="147"/>
    </row>
    <row r="12" spans="1:6" ht="12.75">
      <c r="A12" s="221" t="s">
        <v>174</v>
      </c>
      <c r="B12" s="11" t="s">
        <v>95</v>
      </c>
      <c r="C12" s="7" t="s">
        <v>142</v>
      </c>
      <c r="D12" s="9">
        <v>1</v>
      </c>
      <c r="E12" s="208"/>
      <c r="F12" s="98" t="s">
        <v>488</v>
      </c>
    </row>
    <row r="13" spans="1:5" ht="12.75">
      <c r="A13" s="221"/>
      <c r="B13" s="11"/>
      <c r="C13" s="7"/>
      <c r="D13" s="9"/>
      <c r="E13" s="147"/>
    </row>
    <row r="14" spans="1:6" ht="25.5">
      <c r="A14" s="221" t="s">
        <v>175</v>
      </c>
      <c r="B14" s="11" t="s">
        <v>666</v>
      </c>
      <c r="C14" s="7" t="s">
        <v>142</v>
      </c>
      <c r="D14" s="9">
        <v>1</v>
      </c>
      <c r="E14" s="208"/>
      <c r="F14" s="98" t="s">
        <v>488</v>
      </c>
    </row>
    <row r="15" spans="1:5" ht="12.75">
      <c r="A15" s="221"/>
      <c r="B15" s="11"/>
      <c r="C15" s="7"/>
      <c r="D15" s="9"/>
      <c r="E15" s="174"/>
    </row>
    <row r="16" spans="1:5" ht="12.75">
      <c r="A16" s="221"/>
      <c r="B16" s="3" t="s">
        <v>154</v>
      </c>
      <c r="C16" s="7"/>
      <c r="D16" s="9"/>
      <c r="E16" s="147"/>
    </row>
    <row r="17" spans="1:5" ht="12.75">
      <c r="A17" s="221"/>
      <c r="B17" s="1"/>
      <c r="C17" s="7"/>
      <c r="D17" s="9"/>
      <c r="E17" s="147"/>
    </row>
    <row r="18" spans="1:5" ht="43.5" customHeight="1">
      <c r="A18" s="221"/>
      <c r="B18" s="1" t="s">
        <v>187</v>
      </c>
      <c r="C18" s="7"/>
      <c r="D18" s="9"/>
      <c r="E18" s="147"/>
    </row>
    <row r="19" spans="1:5" ht="12.75" customHeight="1">
      <c r="A19" s="221"/>
      <c r="B19" s="1"/>
      <c r="C19" s="7"/>
      <c r="D19" s="9"/>
      <c r="E19" s="147"/>
    </row>
    <row r="20" spans="1:6" ht="27" customHeight="1">
      <c r="A20" s="221" t="s">
        <v>176</v>
      </c>
      <c r="B20" s="8" t="s">
        <v>609</v>
      </c>
      <c r="C20" s="7" t="s">
        <v>114</v>
      </c>
      <c r="D20" s="9">
        <v>12</v>
      </c>
      <c r="E20" s="208"/>
      <c r="F20" s="98">
        <f>D20*E20</f>
        <v>0</v>
      </c>
    </row>
    <row r="21" spans="1:5" ht="12.75" customHeight="1">
      <c r="A21" s="221"/>
      <c r="B21" s="8"/>
      <c r="C21" s="7"/>
      <c r="D21" s="9"/>
      <c r="E21" s="147"/>
    </row>
    <row r="22" spans="1:6" ht="25.5">
      <c r="A22" s="221" t="s">
        <v>177</v>
      </c>
      <c r="B22" s="8" t="s">
        <v>610</v>
      </c>
      <c r="C22" s="7" t="s">
        <v>114</v>
      </c>
      <c r="D22" s="9">
        <v>12</v>
      </c>
      <c r="E22" s="208"/>
      <c r="F22" s="98">
        <f>D22*E22</f>
        <v>0</v>
      </c>
    </row>
    <row r="23" spans="1:5" ht="12.75" customHeight="1">
      <c r="A23" s="221"/>
      <c r="B23" s="8"/>
      <c r="C23" s="7"/>
      <c r="D23" s="9"/>
      <c r="E23" s="147"/>
    </row>
    <row r="24" spans="1:6" ht="25.5">
      <c r="A24" s="221" t="s">
        <v>178</v>
      </c>
      <c r="B24" s="8" t="s">
        <v>611</v>
      </c>
      <c r="C24" s="7" t="s">
        <v>114</v>
      </c>
      <c r="D24" s="9">
        <v>36</v>
      </c>
      <c r="E24" s="208"/>
      <c r="F24" s="98">
        <f>D24*E24</f>
        <v>0</v>
      </c>
    </row>
    <row r="25" spans="1:5" ht="12.75" customHeight="1">
      <c r="A25" s="221"/>
      <c r="B25" s="8"/>
      <c r="C25" s="7"/>
      <c r="D25" s="9"/>
      <c r="E25" s="147"/>
    </row>
    <row r="26" spans="1:6" ht="26.25" customHeight="1">
      <c r="A26" s="221" t="s">
        <v>179</v>
      </c>
      <c r="B26" s="8" t="s">
        <v>612</v>
      </c>
      <c r="C26" s="7" t="s">
        <v>114</v>
      </c>
      <c r="D26" s="9">
        <v>36</v>
      </c>
      <c r="E26" s="208"/>
      <c r="F26" s="98">
        <f>D26*E26</f>
        <v>0</v>
      </c>
    </row>
    <row r="27" spans="1:5" ht="12.75">
      <c r="A27" s="221"/>
      <c r="B27" s="8"/>
      <c r="C27" s="7"/>
      <c r="D27" s="9"/>
      <c r="E27" s="174"/>
    </row>
    <row r="28" spans="1:5" ht="140.25">
      <c r="A28" s="221"/>
      <c r="B28" s="1" t="s">
        <v>667</v>
      </c>
      <c r="C28" s="7"/>
      <c r="D28" s="9"/>
      <c r="E28" s="174"/>
    </row>
    <row r="29" spans="1:5" ht="12.75">
      <c r="A29" s="221"/>
      <c r="B29" s="8"/>
      <c r="C29" s="7"/>
      <c r="D29" s="9"/>
      <c r="E29" s="174"/>
    </row>
    <row r="30" spans="1:6" ht="25.5">
      <c r="A30" s="221" t="s">
        <v>180</v>
      </c>
      <c r="B30" s="8" t="s">
        <v>609</v>
      </c>
      <c r="C30" s="7" t="s">
        <v>114</v>
      </c>
      <c r="D30" s="9">
        <v>12</v>
      </c>
      <c r="E30" s="208"/>
      <c r="F30" s="98">
        <f>D30*E30</f>
        <v>0</v>
      </c>
    </row>
    <row r="31" spans="1:6" ht="12.75">
      <c r="A31" s="221"/>
      <c r="B31" s="24"/>
      <c r="C31" s="7"/>
      <c r="D31" s="9"/>
      <c r="E31" s="147"/>
      <c r="F31" s="99"/>
    </row>
    <row r="32" spans="1:6" ht="12.75">
      <c r="A32" s="221"/>
      <c r="B32" s="37" t="s">
        <v>215</v>
      </c>
      <c r="C32" s="18"/>
      <c r="D32" s="19"/>
      <c r="E32" s="148"/>
      <c r="F32" s="100">
        <f>SUM(F4:F30)</f>
        <v>0</v>
      </c>
    </row>
    <row r="33" spans="1:6" ht="12.75">
      <c r="A33" s="221"/>
      <c r="B33" s="255" t="s">
        <v>216</v>
      </c>
      <c r="C33" s="254"/>
      <c r="D33" s="256"/>
      <c r="E33" s="257"/>
      <c r="F33" s="98">
        <f>F32</f>
        <v>0</v>
      </c>
    </row>
    <row r="34" spans="1:6" ht="12.75">
      <c r="A34" s="221"/>
      <c r="B34" s="3"/>
      <c r="C34" s="7"/>
      <c r="D34" s="9"/>
      <c r="E34" s="147"/>
      <c r="F34" s="100"/>
    </row>
    <row r="35" spans="1:5" ht="12.75">
      <c r="A35" s="221"/>
      <c r="B35" s="3" t="s">
        <v>448</v>
      </c>
      <c r="C35" s="7"/>
      <c r="D35" s="9"/>
      <c r="E35" s="147"/>
    </row>
    <row r="36" spans="1:5" ht="12.75">
      <c r="A36" s="221"/>
      <c r="B36" s="8"/>
      <c r="C36" s="7"/>
      <c r="D36" s="9"/>
      <c r="E36" s="174"/>
    </row>
    <row r="37" spans="1:6" ht="25.5">
      <c r="A37" s="221" t="s">
        <v>174</v>
      </c>
      <c r="B37" s="8" t="s">
        <v>610</v>
      </c>
      <c r="C37" s="7" t="s">
        <v>114</v>
      </c>
      <c r="D37" s="9">
        <v>12</v>
      </c>
      <c r="E37" s="208"/>
      <c r="F37" s="98">
        <f>D37*E37</f>
        <v>0</v>
      </c>
    </row>
    <row r="38" spans="1:5" ht="12.75">
      <c r="A38" s="221"/>
      <c r="B38" s="8"/>
      <c r="C38" s="7"/>
      <c r="D38" s="9"/>
      <c r="E38" s="147"/>
    </row>
    <row r="39" spans="1:6" ht="25.5">
      <c r="A39" s="221" t="s">
        <v>175</v>
      </c>
      <c r="B39" s="8" t="s">
        <v>611</v>
      </c>
      <c r="C39" s="7" t="s">
        <v>114</v>
      </c>
      <c r="D39" s="9">
        <v>36</v>
      </c>
      <c r="E39" s="208"/>
      <c r="F39" s="98">
        <f>D39*E39</f>
        <v>0</v>
      </c>
    </row>
    <row r="40" spans="1:5" ht="12.75">
      <c r="A40" s="221"/>
      <c r="B40" s="8"/>
      <c r="C40" s="7"/>
      <c r="D40" s="9"/>
      <c r="E40" s="147"/>
    </row>
    <row r="41" spans="1:6" ht="25.5">
      <c r="A41" s="221" t="s">
        <v>176</v>
      </c>
      <c r="B41" s="8" t="s">
        <v>612</v>
      </c>
      <c r="C41" s="7" t="s">
        <v>114</v>
      </c>
      <c r="D41" s="9">
        <v>36</v>
      </c>
      <c r="E41" s="208"/>
      <c r="F41" s="98">
        <f>D41*E41</f>
        <v>0</v>
      </c>
    </row>
    <row r="42" spans="1:5" ht="12.75">
      <c r="A42" s="221"/>
      <c r="B42" s="8"/>
      <c r="C42" s="7"/>
      <c r="D42" s="9"/>
      <c r="E42" s="174"/>
    </row>
    <row r="43" spans="1:6" ht="12.75">
      <c r="A43" s="221" t="s">
        <v>177</v>
      </c>
      <c r="B43" s="8" t="s">
        <v>449</v>
      </c>
      <c r="C43" s="7" t="s">
        <v>69</v>
      </c>
      <c r="D43" s="9">
        <v>36</v>
      </c>
      <c r="E43" s="208"/>
      <c r="F43" s="98">
        <f>D43*E43</f>
        <v>0</v>
      </c>
    </row>
    <row r="44" spans="1:5" ht="12.75">
      <c r="A44" s="221"/>
      <c r="B44" s="8"/>
      <c r="C44" s="7"/>
      <c r="D44" s="9"/>
      <c r="E44" s="147"/>
    </row>
    <row r="45" spans="1:6" ht="12.75">
      <c r="A45" s="221" t="s">
        <v>178</v>
      </c>
      <c r="B45" s="8" t="s">
        <v>450</v>
      </c>
      <c r="C45" s="7" t="s">
        <v>69</v>
      </c>
      <c r="D45" s="9">
        <v>36</v>
      </c>
      <c r="E45" s="208"/>
      <c r="F45" s="98">
        <f>D45*E45</f>
        <v>0</v>
      </c>
    </row>
    <row r="46" spans="1:5" ht="12.75">
      <c r="A46" s="221"/>
      <c r="B46" s="8"/>
      <c r="C46" s="7"/>
      <c r="D46" s="9"/>
      <c r="E46" s="174"/>
    </row>
    <row r="47" spans="1:5" ht="12.75">
      <c r="A47" s="221"/>
      <c r="B47" s="8"/>
      <c r="C47" s="7"/>
      <c r="D47" s="9"/>
      <c r="E47" s="174"/>
    </row>
    <row r="48" spans="1:5" ht="12.75">
      <c r="A48" s="221"/>
      <c r="B48" s="8"/>
      <c r="C48" s="7"/>
      <c r="D48" s="9"/>
      <c r="E48" s="174"/>
    </row>
    <row r="49" spans="1:5" ht="12.75">
      <c r="A49" s="221"/>
      <c r="B49" s="8"/>
      <c r="C49" s="7"/>
      <c r="D49" s="9"/>
      <c r="E49" s="174"/>
    </row>
    <row r="50" spans="1:5" ht="12.75">
      <c r="A50" s="221"/>
      <c r="B50" s="8"/>
      <c r="C50" s="7"/>
      <c r="D50" s="9"/>
      <c r="E50" s="174"/>
    </row>
    <row r="51" spans="1:5" ht="12.75">
      <c r="A51" s="221"/>
      <c r="B51" s="8"/>
      <c r="C51" s="7"/>
      <c r="D51" s="9"/>
      <c r="E51" s="174"/>
    </row>
    <row r="52" spans="1:5" ht="12.75">
      <c r="A52" s="221"/>
      <c r="B52" s="8"/>
      <c r="C52" s="7"/>
      <c r="D52" s="9"/>
      <c r="E52" s="174"/>
    </row>
    <row r="53" spans="1:5" ht="12.75">
      <c r="A53" s="221"/>
      <c r="B53" s="8"/>
      <c r="C53" s="7"/>
      <c r="D53" s="9"/>
      <c r="E53" s="174"/>
    </row>
    <row r="54" spans="1:5" ht="12.75">
      <c r="A54" s="221"/>
      <c r="B54" s="8"/>
      <c r="C54" s="7"/>
      <c r="D54" s="9"/>
      <c r="E54" s="174"/>
    </row>
    <row r="55" spans="1:5" ht="12.75">
      <c r="A55" s="221"/>
      <c r="B55" s="8"/>
      <c r="C55" s="7"/>
      <c r="D55" s="9"/>
      <c r="E55" s="174"/>
    </row>
    <row r="56" spans="1:5" ht="12.75">
      <c r="A56" s="221"/>
      <c r="B56" s="8"/>
      <c r="C56" s="7"/>
      <c r="D56" s="9"/>
      <c r="E56" s="174"/>
    </row>
    <row r="57" spans="1:5" ht="12.75">
      <c r="A57" s="221"/>
      <c r="B57" s="8"/>
      <c r="C57" s="7"/>
      <c r="D57" s="9"/>
      <c r="E57" s="174"/>
    </row>
    <row r="58" spans="1:5" ht="12.75">
      <c r="A58" s="221"/>
      <c r="B58" s="8"/>
      <c r="C58" s="7"/>
      <c r="D58" s="9"/>
      <c r="E58" s="174"/>
    </row>
    <row r="59" spans="1:5" ht="12.75">
      <c r="A59" s="221"/>
      <c r="B59" s="8"/>
      <c r="C59" s="7"/>
      <c r="D59" s="9"/>
      <c r="E59" s="174"/>
    </row>
    <row r="60" spans="1:5" ht="12.75">
      <c r="A60" s="221"/>
      <c r="B60" s="8"/>
      <c r="C60" s="7"/>
      <c r="D60" s="9"/>
      <c r="E60" s="174"/>
    </row>
    <row r="61" spans="1:5" ht="12.75">
      <c r="A61" s="221"/>
      <c r="B61" s="8"/>
      <c r="C61" s="7"/>
      <c r="D61" s="9"/>
      <c r="E61" s="174"/>
    </row>
    <row r="62" spans="1:5" ht="12.75">
      <c r="A62" s="221"/>
      <c r="B62" s="8"/>
      <c r="C62" s="7"/>
      <c r="D62" s="9"/>
      <c r="E62" s="174"/>
    </row>
    <row r="63" spans="1:5" ht="12.75">
      <c r="A63" s="221"/>
      <c r="B63" s="8"/>
      <c r="C63" s="7"/>
      <c r="D63" s="9"/>
      <c r="E63" s="174"/>
    </row>
    <row r="64" spans="1:5" ht="12.75">
      <c r="A64" s="221"/>
      <c r="B64" s="8"/>
      <c r="C64" s="7"/>
      <c r="D64" s="9"/>
      <c r="E64" s="174"/>
    </row>
    <row r="65" spans="1:5" ht="12.75">
      <c r="A65" s="221"/>
      <c r="B65" s="8"/>
      <c r="C65" s="7"/>
      <c r="D65" s="9"/>
      <c r="E65" s="174"/>
    </row>
    <row r="66" spans="1:5" ht="12.75">
      <c r="A66" s="221"/>
      <c r="B66" s="8"/>
      <c r="C66" s="7"/>
      <c r="D66" s="9"/>
      <c r="E66" s="174"/>
    </row>
    <row r="67" spans="1:5" ht="12.75">
      <c r="A67" s="221"/>
      <c r="B67" s="8"/>
      <c r="C67" s="7"/>
      <c r="D67" s="9"/>
      <c r="E67" s="174"/>
    </row>
    <row r="68" spans="1:5" ht="12.75">
      <c r="A68" s="221"/>
      <c r="B68" s="8"/>
      <c r="C68" s="7"/>
      <c r="D68" s="9"/>
      <c r="E68" s="174"/>
    </row>
    <row r="69" spans="1:5" ht="12.75">
      <c r="A69" s="221"/>
      <c r="B69" s="8"/>
      <c r="C69" s="7"/>
      <c r="D69" s="9"/>
      <c r="E69" s="174"/>
    </row>
    <row r="70" spans="1:5" ht="12.75">
      <c r="A70" s="221"/>
      <c r="B70" s="8"/>
      <c r="C70" s="7"/>
      <c r="D70" s="9"/>
      <c r="E70" s="174"/>
    </row>
    <row r="71" spans="1:5" ht="12.75">
      <c r="A71" s="221"/>
      <c r="B71" s="8"/>
      <c r="C71" s="7"/>
      <c r="D71" s="9"/>
      <c r="E71" s="174"/>
    </row>
    <row r="72" spans="1:5" ht="12.75">
      <c r="A72" s="221"/>
      <c r="B72" s="8"/>
      <c r="C72" s="7"/>
      <c r="D72" s="9"/>
      <c r="E72" s="174"/>
    </row>
    <row r="73" spans="1:5" ht="12.75">
      <c r="A73" s="221"/>
      <c r="B73" s="8"/>
      <c r="C73" s="7"/>
      <c r="D73" s="9"/>
      <c r="E73" s="174"/>
    </row>
    <row r="74" spans="1:5" ht="12.75">
      <c r="A74" s="221"/>
      <c r="B74" s="8"/>
      <c r="C74" s="7"/>
      <c r="D74" s="9"/>
      <c r="E74" s="174"/>
    </row>
    <row r="75" spans="1:5" ht="12.75">
      <c r="A75" s="221"/>
      <c r="B75" s="8"/>
      <c r="C75" s="7"/>
      <c r="D75" s="9"/>
      <c r="E75" s="174"/>
    </row>
    <row r="76" spans="1:5" ht="12.75">
      <c r="A76" s="221"/>
      <c r="B76" s="8"/>
      <c r="C76" s="7"/>
      <c r="D76" s="9"/>
      <c r="E76" s="174"/>
    </row>
    <row r="77" spans="1:5" ht="12.75">
      <c r="A77" s="221"/>
      <c r="B77" s="8"/>
      <c r="C77" s="7"/>
      <c r="D77" s="9"/>
      <c r="E77" s="174"/>
    </row>
    <row r="78" spans="1:5" ht="12.75">
      <c r="A78" s="221"/>
      <c r="B78" s="8"/>
      <c r="C78" s="7"/>
      <c r="D78" s="9"/>
      <c r="E78" s="174"/>
    </row>
    <row r="79" spans="1:5" ht="12.75">
      <c r="A79" s="221"/>
      <c r="B79" s="8"/>
      <c r="C79" s="7"/>
      <c r="D79" s="9"/>
      <c r="E79" s="174"/>
    </row>
    <row r="80" spans="1:5" ht="12.75">
      <c r="A80" s="221"/>
      <c r="B80" s="107"/>
      <c r="C80" s="7"/>
      <c r="D80" s="9"/>
      <c r="E80" s="147"/>
    </row>
    <row r="81" spans="1:6" ht="38.25">
      <c r="A81" s="241"/>
      <c r="B81" s="233" t="s">
        <v>158</v>
      </c>
      <c r="C81" s="234"/>
      <c r="D81" s="235"/>
      <c r="E81" s="236"/>
      <c r="F81" s="103">
        <f>SUM(F33:F45)</f>
        <v>0</v>
      </c>
    </row>
  </sheetData>
  <sheetProtection/>
  <printOptions/>
  <pageMargins left="0.984251968503937" right="0.984251968503937" top="0.984251968503937" bottom="0.984251968503937" header="0.5118110236220472" footer="0.5118110236220472"/>
  <pageSetup horizontalDpi="600" verticalDpi="600" orientation="portrait" paperSize="9" r:id="rId1"/>
  <headerFooter alignWithMargins="0">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3.xml><?xml version="1.0" encoding="utf-8"?>
<worksheet xmlns="http://schemas.openxmlformats.org/spreadsheetml/2006/main" xmlns:r="http://schemas.openxmlformats.org/officeDocument/2006/relationships">
  <sheetPr>
    <tabColor rgb="FF00B050"/>
  </sheetPr>
  <dimension ref="A1:F158"/>
  <sheetViews>
    <sheetView view="pageBreakPreview" zoomScaleNormal="70" zoomScaleSheetLayoutView="100" workbookViewId="0" topLeftCell="A88">
      <selection activeCell="P107" sqref="P107"/>
    </sheetView>
  </sheetViews>
  <sheetFormatPr defaultColWidth="9.140625" defaultRowHeight="12.75"/>
  <cols>
    <col min="1" max="1" width="4.57421875" style="242" customWidth="1"/>
    <col min="2" max="2" width="45.00390625" style="14" customWidth="1"/>
    <col min="3" max="4" width="5.8515625" style="6" customWidth="1"/>
    <col min="5" max="5" width="9.140625" style="144" customWidth="1"/>
    <col min="6" max="6" width="11.00390625" style="85" customWidth="1"/>
    <col min="7" max="16384" width="9.140625" style="6" customWidth="1"/>
  </cols>
  <sheetData>
    <row r="1" spans="1:6" s="5" customFormat="1" ht="12.75">
      <c r="A1" s="238" t="s">
        <v>47</v>
      </c>
      <c r="B1" s="35" t="s">
        <v>68</v>
      </c>
      <c r="C1" s="34" t="s">
        <v>223</v>
      </c>
      <c r="D1" s="36" t="s">
        <v>224</v>
      </c>
      <c r="E1" s="122" t="s">
        <v>33</v>
      </c>
      <c r="F1" s="93" t="s">
        <v>225</v>
      </c>
    </row>
    <row r="2" spans="1:6" ht="12.75">
      <c r="A2" s="239"/>
      <c r="B2" s="38"/>
      <c r="C2" s="29"/>
      <c r="D2" s="30"/>
      <c r="E2" s="142" t="s">
        <v>22</v>
      </c>
      <c r="F2" s="94" t="s">
        <v>22</v>
      </c>
    </row>
    <row r="3" spans="1:6" ht="12.75">
      <c r="A3" s="221"/>
      <c r="B3" s="8"/>
      <c r="C3" s="7"/>
      <c r="D3" s="9"/>
      <c r="E3" s="152"/>
      <c r="F3" s="84"/>
    </row>
    <row r="4" spans="1:6" ht="25.5">
      <c r="A4" s="221"/>
      <c r="B4" s="3" t="s">
        <v>387</v>
      </c>
      <c r="C4" s="7"/>
      <c r="D4" s="9"/>
      <c r="E4" s="152"/>
      <c r="F4" s="84"/>
    </row>
    <row r="5" spans="1:6" ht="12.75">
      <c r="A5" s="221"/>
      <c r="B5" s="3"/>
      <c r="C5" s="7"/>
      <c r="D5" s="9"/>
      <c r="E5" s="152"/>
      <c r="F5" s="84"/>
    </row>
    <row r="6" spans="1:5" ht="12.75">
      <c r="A6" s="221"/>
      <c r="B6" s="3" t="s">
        <v>96</v>
      </c>
      <c r="C6" s="7"/>
      <c r="D6" s="9"/>
      <c r="E6" s="126"/>
    </row>
    <row r="7" spans="1:5" ht="12.75">
      <c r="A7" s="221"/>
      <c r="B7" s="3"/>
      <c r="C7" s="7"/>
      <c r="D7" s="9"/>
      <c r="E7" s="126"/>
    </row>
    <row r="8" spans="1:5" ht="76.5">
      <c r="A8" s="221"/>
      <c r="B8" s="24" t="s">
        <v>31</v>
      </c>
      <c r="C8" s="7"/>
      <c r="D8" s="9"/>
      <c r="E8" s="126"/>
    </row>
    <row r="9" spans="1:5" ht="12.75">
      <c r="A9" s="221"/>
      <c r="B9" s="3"/>
      <c r="C9" s="7"/>
      <c r="D9" s="9"/>
      <c r="E9" s="126"/>
    </row>
    <row r="10" spans="1:5" ht="12.75">
      <c r="A10" s="221"/>
      <c r="B10" s="3" t="s">
        <v>253</v>
      </c>
      <c r="C10" s="7"/>
      <c r="D10" s="9"/>
      <c r="E10" s="126"/>
    </row>
    <row r="11" spans="1:5" ht="12.75">
      <c r="A11" s="221"/>
      <c r="B11" s="3"/>
      <c r="C11" s="7"/>
      <c r="D11" s="9"/>
      <c r="E11" s="126"/>
    </row>
    <row r="12" spans="1:5" ht="191.25">
      <c r="A12" s="221"/>
      <c r="B12" s="1" t="s">
        <v>323</v>
      </c>
      <c r="C12" s="7"/>
      <c r="D12" s="9"/>
      <c r="E12" s="127"/>
    </row>
    <row r="13" spans="1:5" ht="12.75">
      <c r="A13" s="221"/>
      <c r="B13" s="1"/>
      <c r="C13" s="7"/>
      <c r="D13" s="9"/>
      <c r="E13" s="127"/>
    </row>
    <row r="14" spans="1:6" ht="12.75">
      <c r="A14" s="221" t="s">
        <v>174</v>
      </c>
      <c r="B14" s="8" t="s">
        <v>211</v>
      </c>
      <c r="C14" s="7" t="s">
        <v>100</v>
      </c>
      <c r="D14" s="9">
        <v>1</v>
      </c>
      <c r="E14" s="209"/>
      <c r="F14" s="85">
        <f>D14*E14</f>
        <v>0</v>
      </c>
    </row>
    <row r="15" spans="1:5" ht="12.75">
      <c r="A15" s="221"/>
      <c r="B15" s="8"/>
      <c r="C15" s="7"/>
      <c r="D15" s="9"/>
      <c r="E15" s="126"/>
    </row>
    <row r="16" spans="1:5" ht="12.75">
      <c r="A16" s="221"/>
      <c r="B16" s="3" t="s">
        <v>188</v>
      </c>
      <c r="C16" s="7"/>
      <c r="D16" s="9"/>
      <c r="E16" s="126"/>
    </row>
    <row r="17" spans="1:5" ht="12.75">
      <c r="A17" s="221"/>
      <c r="B17" s="8"/>
      <c r="C17" s="7"/>
      <c r="D17" s="9"/>
      <c r="E17" s="126"/>
    </row>
    <row r="18" spans="1:5" ht="52.5" customHeight="1">
      <c r="A18" s="221"/>
      <c r="B18" s="1" t="s">
        <v>318</v>
      </c>
      <c r="C18" s="7"/>
      <c r="D18" s="9"/>
      <c r="E18" s="126"/>
    </row>
    <row r="19" spans="1:5" ht="12.75">
      <c r="A19" s="221"/>
      <c r="B19" s="8"/>
      <c r="C19" s="7"/>
      <c r="D19" s="9"/>
      <c r="E19" s="126"/>
    </row>
    <row r="20" spans="1:6" ht="14.25">
      <c r="A20" s="221" t="s">
        <v>175</v>
      </c>
      <c r="B20" s="8" t="s">
        <v>298</v>
      </c>
      <c r="C20" s="7" t="s">
        <v>114</v>
      </c>
      <c r="D20" s="92">
        <f>200+135</f>
        <v>335</v>
      </c>
      <c r="E20" s="209"/>
      <c r="F20" s="85">
        <f>D20*E20</f>
        <v>0</v>
      </c>
    </row>
    <row r="21" spans="1:5" ht="12.75">
      <c r="A21" s="221"/>
      <c r="B21" s="8"/>
      <c r="C21" s="7"/>
      <c r="D21" s="92"/>
      <c r="E21" s="127"/>
    </row>
    <row r="22" spans="1:6" ht="14.25">
      <c r="A22" s="221" t="s">
        <v>176</v>
      </c>
      <c r="B22" s="8" t="s">
        <v>121</v>
      </c>
      <c r="C22" s="7" t="s">
        <v>114</v>
      </c>
      <c r="D22" s="9">
        <v>63</v>
      </c>
      <c r="E22" s="209"/>
      <c r="F22" s="85">
        <f>D22*E22</f>
        <v>0</v>
      </c>
    </row>
    <row r="23" spans="1:5" ht="12.75">
      <c r="A23" s="221"/>
      <c r="B23" s="8"/>
      <c r="C23" s="7"/>
      <c r="D23" s="92"/>
      <c r="E23" s="127"/>
    </row>
    <row r="24" spans="1:5" ht="12.75">
      <c r="A24" s="221"/>
      <c r="B24" s="3" t="s">
        <v>207</v>
      </c>
      <c r="C24" s="7"/>
      <c r="D24" s="9"/>
      <c r="E24" s="126"/>
    </row>
    <row r="25" spans="1:5" ht="12.75">
      <c r="A25" s="221"/>
      <c r="B25" s="8"/>
      <c r="C25" s="7"/>
      <c r="D25" s="9"/>
      <c r="E25" s="126"/>
    </row>
    <row r="26" spans="1:5" ht="25.5">
      <c r="A26" s="221"/>
      <c r="B26" s="17" t="s">
        <v>32</v>
      </c>
      <c r="C26" s="7"/>
      <c r="D26" s="92"/>
      <c r="E26" s="127"/>
    </row>
    <row r="27" spans="1:5" ht="12.75">
      <c r="A27" s="221"/>
      <c r="B27" s="11"/>
      <c r="C27" s="7"/>
      <c r="D27" s="92"/>
      <c r="E27" s="127"/>
    </row>
    <row r="28" spans="1:6" ht="14.25">
      <c r="A28" s="221" t="s">
        <v>177</v>
      </c>
      <c r="B28" s="11" t="s">
        <v>523</v>
      </c>
      <c r="C28" s="7" t="s">
        <v>114</v>
      </c>
      <c r="D28" s="92">
        <v>100</v>
      </c>
      <c r="E28" s="209"/>
      <c r="F28" s="85">
        <f>D28*E28</f>
        <v>0</v>
      </c>
    </row>
    <row r="29" spans="1:5" ht="12.75">
      <c r="A29" s="221"/>
      <c r="B29" s="11"/>
      <c r="C29" s="7"/>
      <c r="D29" s="92"/>
      <c r="E29" s="127"/>
    </row>
    <row r="30" spans="1:5" ht="12.75">
      <c r="A30" s="221"/>
      <c r="B30" s="11"/>
      <c r="C30" s="7"/>
      <c r="D30" s="92"/>
      <c r="E30" s="127"/>
    </row>
    <row r="31" spans="1:6" ht="12.75">
      <c r="A31" s="221"/>
      <c r="B31" s="24"/>
      <c r="C31" s="7"/>
      <c r="D31" s="9"/>
      <c r="E31" s="126"/>
      <c r="F31" s="86"/>
    </row>
    <row r="32" spans="1:6" ht="12.75">
      <c r="A32" s="240"/>
      <c r="B32" s="37" t="s">
        <v>215</v>
      </c>
      <c r="C32" s="18"/>
      <c r="D32" s="19"/>
      <c r="E32" s="128"/>
      <c r="F32" s="87">
        <f>SUM(F12:F31)</f>
        <v>0</v>
      </c>
    </row>
    <row r="33" spans="1:6" ht="12.75">
      <c r="A33" s="221"/>
      <c r="B33" s="31" t="s">
        <v>216</v>
      </c>
      <c r="C33" s="7"/>
      <c r="D33" s="9"/>
      <c r="E33" s="126"/>
      <c r="F33" s="85">
        <f>F32</f>
        <v>0</v>
      </c>
    </row>
    <row r="34" spans="1:6" ht="12.75">
      <c r="A34" s="221"/>
      <c r="B34" s="31"/>
      <c r="C34" s="7"/>
      <c r="D34" s="9"/>
      <c r="E34" s="126"/>
      <c r="F34" s="87"/>
    </row>
    <row r="35" spans="1:5" ht="12.75">
      <c r="A35" s="221"/>
      <c r="B35" s="3" t="s">
        <v>524</v>
      </c>
      <c r="C35" s="7"/>
      <c r="D35" s="92"/>
      <c r="E35" s="127"/>
    </row>
    <row r="36" spans="1:5" ht="12.75">
      <c r="A36" s="221"/>
      <c r="B36" s="8"/>
      <c r="C36" s="7"/>
      <c r="D36" s="9"/>
      <c r="E36" s="126"/>
    </row>
    <row r="37" spans="1:6" ht="38.25">
      <c r="A37" s="252"/>
      <c r="B37" s="107" t="s">
        <v>457</v>
      </c>
      <c r="C37" s="12"/>
      <c r="D37" s="92"/>
      <c r="E37" s="127"/>
      <c r="F37" s="153"/>
    </row>
    <row r="38" spans="1:5" ht="12.75">
      <c r="A38" s="252"/>
      <c r="B38" s="88"/>
      <c r="C38" s="12"/>
      <c r="D38" s="92"/>
      <c r="E38" s="127"/>
    </row>
    <row r="39" spans="1:6" ht="14.25">
      <c r="A39" s="252" t="s">
        <v>174</v>
      </c>
      <c r="B39" s="88" t="s">
        <v>525</v>
      </c>
      <c r="C39" s="12" t="s">
        <v>114</v>
      </c>
      <c r="D39" s="92">
        <v>150</v>
      </c>
      <c r="E39" s="209"/>
      <c r="F39" s="85">
        <f>D39*E39</f>
        <v>0</v>
      </c>
    </row>
    <row r="40" spans="1:5" ht="12.75">
      <c r="A40" s="252"/>
      <c r="B40" s="88"/>
      <c r="C40" s="12"/>
      <c r="D40" s="92"/>
      <c r="E40" s="127"/>
    </row>
    <row r="41" spans="1:6" ht="12.75">
      <c r="A41" s="221"/>
      <c r="B41" s="3" t="s">
        <v>206</v>
      </c>
      <c r="C41" s="158"/>
      <c r="D41" s="160"/>
      <c r="E41" s="126"/>
      <c r="F41" s="156"/>
    </row>
    <row r="42" spans="1:6" ht="12.75">
      <c r="A42" s="221"/>
      <c r="B42" s="3"/>
      <c r="C42" s="158"/>
      <c r="D42" s="160"/>
      <c r="E42" s="126"/>
      <c r="F42" s="156"/>
    </row>
    <row r="43" spans="1:6" ht="51">
      <c r="A43" s="221"/>
      <c r="B43" s="1" t="s">
        <v>145</v>
      </c>
      <c r="C43" s="158"/>
      <c r="D43" s="160"/>
      <c r="E43" s="126"/>
      <c r="F43" s="156"/>
    </row>
    <row r="44" spans="1:6" ht="12.75">
      <c r="A44" s="221"/>
      <c r="B44" s="88"/>
      <c r="C44" s="12"/>
      <c r="D44" s="92"/>
      <c r="E44" s="127"/>
      <c r="F44" s="153"/>
    </row>
    <row r="45" spans="1:6" ht="25.5">
      <c r="A45" s="221" t="s">
        <v>175</v>
      </c>
      <c r="B45" s="11" t="s">
        <v>458</v>
      </c>
      <c r="C45" s="12" t="s">
        <v>114</v>
      </c>
      <c r="D45" s="92">
        <v>10</v>
      </c>
      <c r="E45" s="209"/>
      <c r="F45" s="85">
        <f>D45*E45</f>
        <v>0</v>
      </c>
    </row>
    <row r="46" spans="1:6" ht="12.75">
      <c r="A46" s="221"/>
      <c r="B46" s="176"/>
      <c r="C46" s="12"/>
      <c r="D46" s="92"/>
      <c r="E46" s="127"/>
      <c r="F46" s="153"/>
    </row>
    <row r="47" spans="1:6" ht="25.5">
      <c r="A47" s="221" t="s">
        <v>176</v>
      </c>
      <c r="B47" s="11" t="s">
        <v>459</v>
      </c>
      <c r="C47" s="12" t="s">
        <v>114</v>
      </c>
      <c r="D47" s="92">
        <v>20</v>
      </c>
      <c r="E47" s="209"/>
      <c r="F47" s="85">
        <f>D47*E47</f>
        <v>0</v>
      </c>
    </row>
    <row r="48" spans="1:6" ht="12.75">
      <c r="A48" s="221"/>
      <c r="B48" s="159"/>
      <c r="C48" s="158"/>
      <c r="D48" s="160"/>
      <c r="E48" s="126"/>
      <c r="F48" s="156"/>
    </row>
    <row r="49" spans="1:5" ht="76.5">
      <c r="A49" s="221"/>
      <c r="B49" s="1" t="s">
        <v>431</v>
      </c>
      <c r="C49" s="7"/>
      <c r="D49" s="9"/>
      <c r="E49" s="126"/>
    </row>
    <row r="50" spans="1:5" ht="12.75">
      <c r="A50" s="221"/>
      <c r="B50" s="11"/>
      <c r="C50" s="7"/>
      <c r="D50" s="9"/>
      <c r="E50" s="126"/>
    </row>
    <row r="51" spans="1:6" ht="25.5">
      <c r="A51" s="221" t="s">
        <v>177</v>
      </c>
      <c r="B51" s="11" t="s">
        <v>458</v>
      </c>
      <c r="C51" s="12" t="s">
        <v>114</v>
      </c>
      <c r="D51" s="92">
        <v>10</v>
      </c>
      <c r="E51" s="209"/>
      <c r="F51" s="85">
        <f>D51*E51</f>
        <v>0</v>
      </c>
    </row>
    <row r="52" spans="1:6" ht="12.75">
      <c r="A52" s="221"/>
      <c r="B52" s="176"/>
      <c r="C52" s="12"/>
      <c r="D52" s="164"/>
      <c r="E52" s="126"/>
      <c r="F52" s="156"/>
    </row>
    <row r="53" spans="1:6" ht="25.5">
      <c r="A53" s="221" t="s">
        <v>178</v>
      </c>
      <c r="B53" s="11" t="s">
        <v>459</v>
      </c>
      <c r="C53" s="12" t="s">
        <v>114</v>
      </c>
      <c r="D53" s="92">
        <v>20</v>
      </c>
      <c r="E53" s="209"/>
      <c r="F53" s="85">
        <f>D53*E53</f>
        <v>0</v>
      </c>
    </row>
    <row r="54" spans="1:6" ht="12.75">
      <c r="A54" s="221"/>
      <c r="B54" s="159"/>
      <c r="C54" s="158"/>
      <c r="D54" s="164"/>
      <c r="E54" s="126"/>
      <c r="F54" s="156"/>
    </row>
    <row r="55" spans="1:6" ht="51">
      <c r="A55" s="252"/>
      <c r="B55" s="172" t="s">
        <v>526</v>
      </c>
      <c r="C55" s="12"/>
      <c r="D55" s="92"/>
      <c r="E55" s="127"/>
      <c r="F55" s="153"/>
    </row>
    <row r="56" spans="1:5" ht="12.75">
      <c r="A56" s="221"/>
      <c r="B56" s="11"/>
      <c r="C56" s="7"/>
      <c r="D56" s="9"/>
      <c r="E56" s="126"/>
    </row>
    <row r="57" spans="1:6" ht="25.5">
      <c r="A57" s="252" t="s">
        <v>179</v>
      </c>
      <c r="B57" s="176" t="s">
        <v>113</v>
      </c>
      <c r="C57" s="12" t="s">
        <v>30</v>
      </c>
      <c r="D57" s="92">
        <v>3</v>
      </c>
      <c r="E57" s="209"/>
      <c r="F57" s="85">
        <f>D57*E57</f>
        <v>0</v>
      </c>
    </row>
    <row r="58" spans="1:6" ht="12.75">
      <c r="A58" s="252"/>
      <c r="B58" s="176"/>
      <c r="C58" s="12"/>
      <c r="D58" s="92"/>
      <c r="E58" s="127"/>
      <c r="F58" s="153"/>
    </row>
    <row r="59" spans="1:6" ht="25.5">
      <c r="A59" s="252" t="s">
        <v>180</v>
      </c>
      <c r="B59" s="176" t="s">
        <v>407</v>
      </c>
      <c r="C59" s="12" t="s">
        <v>30</v>
      </c>
      <c r="D59" s="92">
        <v>3</v>
      </c>
      <c r="E59" s="209"/>
      <c r="F59" s="85">
        <f>D59*E59</f>
        <v>0</v>
      </c>
    </row>
    <row r="60" spans="1:6" ht="12.75">
      <c r="A60" s="252"/>
      <c r="B60" s="176"/>
      <c r="C60" s="12"/>
      <c r="D60" s="92"/>
      <c r="E60" s="127"/>
      <c r="F60" s="153"/>
    </row>
    <row r="61" spans="1:6" ht="25.5">
      <c r="A61" s="252" t="s">
        <v>181</v>
      </c>
      <c r="B61" s="176" t="s">
        <v>408</v>
      </c>
      <c r="C61" s="12" t="s">
        <v>30</v>
      </c>
      <c r="D61" s="92">
        <v>3</v>
      </c>
      <c r="E61" s="209"/>
      <c r="F61" s="85">
        <f>D61*E61</f>
        <v>0</v>
      </c>
    </row>
    <row r="62" spans="1:5" ht="12.75">
      <c r="A62" s="221"/>
      <c r="B62" s="11"/>
      <c r="C62" s="7"/>
      <c r="D62" s="9"/>
      <c r="E62" s="126"/>
    </row>
    <row r="63" spans="1:6" ht="25.5">
      <c r="A63" s="221" t="s">
        <v>182</v>
      </c>
      <c r="B63" s="11" t="s">
        <v>451</v>
      </c>
      <c r="C63" s="7" t="s">
        <v>30</v>
      </c>
      <c r="D63" s="9">
        <v>3</v>
      </c>
      <c r="E63" s="209"/>
      <c r="F63" s="85">
        <f>D63*E63</f>
        <v>0</v>
      </c>
    </row>
    <row r="64" spans="1:6" ht="12.75">
      <c r="A64" s="221"/>
      <c r="B64" s="24"/>
      <c r="C64" s="7"/>
      <c r="D64" s="9"/>
      <c r="E64" s="126"/>
      <c r="F64" s="86"/>
    </row>
    <row r="65" spans="1:6" ht="12.75">
      <c r="A65" s="240"/>
      <c r="B65" s="37" t="s">
        <v>215</v>
      </c>
      <c r="C65" s="18"/>
      <c r="D65" s="19"/>
      <c r="E65" s="128"/>
      <c r="F65" s="87">
        <f>SUM(F33:F64)</f>
        <v>0</v>
      </c>
    </row>
    <row r="66" spans="1:6" ht="12.75">
      <c r="A66" s="221"/>
      <c r="B66" s="31" t="s">
        <v>216</v>
      </c>
      <c r="C66" s="7"/>
      <c r="D66" s="9"/>
      <c r="E66" s="126"/>
      <c r="F66" s="85">
        <f>F65</f>
        <v>0</v>
      </c>
    </row>
    <row r="67" spans="1:6" ht="12.75">
      <c r="A67" s="221"/>
      <c r="B67" s="31"/>
      <c r="C67" s="12"/>
      <c r="D67" s="92"/>
      <c r="E67" s="127"/>
      <c r="F67" s="154"/>
    </row>
    <row r="68" spans="1:5" ht="15" customHeight="1">
      <c r="A68" s="221"/>
      <c r="B68" s="2" t="s">
        <v>208</v>
      </c>
      <c r="C68" s="7"/>
      <c r="D68" s="9"/>
      <c r="E68" s="126"/>
    </row>
    <row r="69" spans="1:5" ht="12" customHeight="1">
      <c r="A69" s="221"/>
      <c r="B69" s="11"/>
      <c r="C69" s="7"/>
      <c r="D69" s="9"/>
      <c r="E69" s="126"/>
    </row>
    <row r="70" spans="1:6" ht="42.75" customHeight="1">
      <c r="A70" s="221"/>
      <c r="B70" s="172" t="s">
        <v>423</v>
      </c>
      <c r="C70" s="12"/>
      <c r="D70" s="92"/>
      <c r="E70" s="127"/>
      <c r="F70" s="153"/>
    </row>
    <row r="71" spans="1:6" ht="15.75" customHeight="1">
      <c r="A71" s="221"/>
      <c r="B71" s="172"/>
      <c r="C71" s="12"/>
      <c r="D71" s="92"/>
      <c r="E71" s="127"/>
      <c r="F71" s="153"/>
    </row>
    <row r="72" spans="1:6" ht="15.75" customHeight="1">
      <c r="A72" s="221" t="s">
        <v>174</v>
      </c>
      <c r="B72" s="176" t="s">
        <v>123</v>
      </c>
      <c r="C72" s="12" t="s">
        <v>30</v>
      </c>
      <c r="D72" s="92">
        <v>10</v>
      </c>
      <c r="E72" s="209"/>
      <c r="F72" s="85">
        <f>D72*E72</f>
        <v>0</v>
      </c>
    </row>
    <row r="73" spans="1:5" ht="15.75" customHeight="1">
      <c r="A73" s="221"/>
      <c r="B73" s="11"/>
      <c r="C73" s="7"/>
      <c r="D73" s="9"/>
      <c r="E73" s="126"/>
    </row>
    <row r="74" spans="1:6" ht="15.75" customHeight="1">
      <c r="A74" s="221"/>
      <c r="B74" s="2" t="s">
        <v>209</v>
      </c>
      <c r="C74" s="158"/>
      <c r="D74" s="160"/>
      <c r="E74" s="126"/>
      <c r="F74" s="156"/>
    </row>
    <row r="75" spans="1:6" ht="12.75">
      <c r="A75" s="221"/>
      <c r="B75" s="159"/>
      <c r="C75" s="158"/>
      <c r="D75" s="160"/>
      <c r="E75" s="126"/>
      <c r="F75" s="156"/>
    </row>
    <row r="76" spans="1:5" ht="63.75">
      <c r="A76" s="221"/>
      <c r="B76" s="1" t="s">
        <v>122</v>
      </c>
      <c r="C76" s="7"/>
      <c r="D76" s="9"/>
      <c r="E76" s="126"/>
    </row>
    <row r="77" spans="1:5" ht="12.75">
      <c r="A77" s="221"/>
      <c r="B77" s="8"/>
      <c r="C77" s="7"/>
      <c r="D77" s="9"/>
      <c r="E77" s="126"/>
    </row>
    <row r="78" spans="1:6" ht="14.25" customHeight="1">
      <c r="A78" s="221" t="s">
        <v>175</v>
      </c>
      <c r="B78" s="11" t="s">
        <v>254</v>
      </c>
      <c r="C78" s="7" t="s">
        <v>114</v>
      </c>
      <c r="D78" s="92">
        <v>100</v>
      </c>
      <c r="E78" s="209"/>
      <c r="F78" s="85">
        <f>D78*E78</f>
        <v>0</v>
      </c>
    </row>
    <row r="79" spans="1:5" ht="14.25" customHeight="1">
      <c r="A79" s="221"/>
      <c r="B79" s="11"/>
      <c r="C79" s="7"/>
      <c r="D79" s="92"/>
      <c r="E79" s="127"/>
    </row>
    <row r="80" spans="1:6" ht="14.25" customHeight="1">
      <c r="A80" s="221" t="s">
        <v>176</v>
      </c>
      <c r="B80" s="11" t="s">
        <v>121</v>
      </c>
      <c r="C80" s="7" t="s">
        <v>114</v>
      </c>
      <c r="D80" s="92">
        <v>64</v>
      </c>
      <c r="E80" s="209"/>
      <c r="F80" s="85">
        <f>D80*E80</f>
        <v>0</v>
      </c>
    </row>
    <row r="81" spans="1:6" ht="12.75">
      <c r="A81" s="221"/>
      <c r="B81" s="165"/>
      <c r="C81" s="158"/>
      <c r="D81" s="160"/>
      <c r="E81" s="126"/>
      <c r="F81" s="156"/>
    </row>
    <row r="82" spans="1:6" ht="12.75">
      <c r="A82" s="221"/>
      <c r="B82" s="2" t="s">
        <v>210</v>
      </c>
      <c r="C82" s="158"/>
      <c r="D82" s="160"/>
      <c r="E82" s="126"/>
      <c r="F82" s="156"/>
    </row>
    <row r="83" spans="1:6" ht="12.75">
      <c r="A83" s="221"/>
      <c r="B83" s="11"/>
      <c r="C83" s="158"/>
      <c r="D83" s="160"/>
      <c r="E83" s="126"/>
      <c r="F83" s="156"/>
    </row>
    <row r="84" spans="1:5" ht="38.25">
      <c r="A84" s="374"/>
      <c r="B84" s="17" t="s">
        <v>665</v>
      </c>
      <c r="C84" s="7"/>
      <c r="D84" s="92"/>
      <c r="E84" s="127"/>
    </row>
    <row r="85" spans="1:5" ht="12.75">
      <c r="A85" s="252"/>
      <c r="B85" s="11"/>
      <c r="C85" s="7"/>
      <c r="D85" s="92"/>
      <c r="E85" s="127"/>
    </row>
    <row r="86" spans="1:6" ht="12.75">
      <c r="A86" s="252" t="s">
        <v>177</v>
      </c>
      <c r="B86" s="11" t="s">
        <v>613</v>
      </c>
      <c r="C86" s="7" t="s">
        <v>30</v>
      </c>
      <c r="D86" s="92">
        <f>58*6</f>
        <v>348</v>
      </c>
      <c r="E86" s="209"/>
      <c r="F86" s="85">
        <f>D86*E86</f>
        <v>0</v>
      </c>
    </row>
    <row r="87" spans="1:6" ht="12.75">
      <c r="A87" s="252"/>
      <c r="B87" s="159"/>
      <c r="C87" s="158"/>
      <c r="D87" s="160"/>
      <c r="E87" s="126"/>
      <c r="F87" s="156"/>
    </row>
    <row r="88" spans="1:6" ht="14.25" customHeight="1">
      <c r="A88" s="252"/>
      <c r="B88" s="388" t="s">
        <v>326</v>
      </c>
      <c r="C88" s="12"/>
      <c r="D88" s="92"/>
      <c r="E88" s="127"/>
      <c r="F88" s="153"/>
    </row>
    <row r="89" spans="1:6" ht="12.75">
      <c r="A89" s="252"/>
      <c r="B89" s="180"/>
      <c r="C89" s="12"/>
      <c r="D89" s="92"/>
      <c r="E89" s="127"/>
      <c r="F89" s="153"/>
    </row>
    <row r="90" spans="1:6" ht="51">
      <c r="A90" s="252"/>
      <c r="B90" s="181" t="s">
        <v>325</v>
      </c>
      <c r="C90" s="12"/>
      <c r="D90" s="92"/>
      <c r="E90" s="127"/>
      <c r="F90" s="153"/>
    </row>
    <row r="91" spans="1:6" ht="12.75">
      <c r="A91" s="252"/>
      <c r="B91" s="179"/>
      <c r="C91" s="12"/>
      <c r="D91" s="92"/>
      <c r="E91" s="127"/>
      <c r="F91" s="153"/>
    </row>
    <row r="92" spans="1:6" ht="12.75">
      <c r="A92" s="252" t="s">
        <v>178</v>
      </c>
      <c r="B92" s="180" t="s">
        <v>324</v>
      </c>
      <c r="C92" s="12" t="s">
        <v>142</v>
      </c>
      <c r="D92" s="92">
        <v>5</v>
      </c>
      <c r="E92" s="209"/>
      <c r="F92" s="85">
        <f>D92*E92</f>
        <v>0</v>
      </c>
    </row>
    <row r="93" spans="1:6" ht="12.75">
      <c r="A93" s="252"/>
      <c r="B93" s="166"/>
      <c r="C93" s="158"/>
      <c r="D93" s="160"/>
      <c r="E93" s="126"/>
      <c r="F93" s="156"/>
    </row>
    <row r="94" spans="1:6" ht="12.75">
      <c r="A94" s="252"/>
      <c r="B94" s="179" t="s">
        <v>409</v>
      </c>
      <c r="C94" s="7"/>
      <c r="D94" s="9"/>
      <c r="E94" s="126"/>
      <c r="F94" s="156"/>
    </row>
    <row r="95" spans="1:6" ht="12.75">
      <c r="A95" s="252"/>
      <c r="B95" s="180"/>
      <c r="C95" s="7"/>
      <c r="D95" s="9"/>
      <c r="E95" s="126"/>
      <c r="F95" s="156"/>
    </row>
    <row r="96" spans="1:6" ht="38.25">
      <c r="A96" s="252"/>
      <c r="B96" s="181" t="s">
        <v>615</v>
      </c>
      <c r="C96" s="12"/>
      <c r="D96" s="92"/>
      <c r="E96" s="127"/>
      <c r="F96" s="216"/>
    </row>
    <row r="97" spans="1:6" ht="12.75">
      <c r="A97" s="252"/>
      <c r="B97" s="180"/>
      <c r="C97" s="7"/>
      <c r="D97" s="9"/>
      <c r="E97" s="126"/>
      <c r="F97" s="156"/>
    </row>
    <row r="98" spans="1:6" ht="12.75">
      <c r="A98" s="252" t="s">
        <v>179</v>
      </c>
      <c r="B98" s="11" t="s">
        <v>614</v>
      </c>
      <c r="C98" s="12" t="s">
        <v>142</v>
      </c>
      <c r="D98" s="92">
        <v>30</v>
      </c>
      <c r="E98" s="209"/>
      <c r="F98" s="85">
        <f>D98*E98</f>
        <v>0</v>
      </c>
    </row>
    <row r="99" spans="1:6" ht="12.75">
      <c r="A99" s="252"/>
      <c r="B99" s="11"/>
      <c r="C99" s="7"/>
      <c r="D99" s="9"/>
      <c r="E99" s="126"/>
      <c r="F99" s="156"/>
    </row>
    <row r="100" spans="1:6" ht="12.75">
      <c r="A100" s="252" t="s">
        <v>180</v>
      </c>
      <c r="B100" s="11" t="s">
        <v>121</v>
      </c>
      <c r="C100" s="12" t="s">
        <v>142</v>
      </c>
      <c r="D100" s="92">
        <v>10</v>
      </c>
      <c r="E100" s="209"/>
      <c r="F100" s="85">
        <f>D100*E100</f>
        <v>0</v>
      </c>
    </row>
    <row r="101" spans="1:6" ht="12.75">
      <c r="A101" s="252"/>
      <c r="B101" s="166"/>
      <c r="C101" s="158"/>
      <c r="D101" s="160"/>
      <c r="E101" s="126"/>
      <c r="F101" s="156"/>
    </row>
    <row r="102" spans="1:6" ht="12.75">
      <c r="A102" s="252"/>
      <c r="B102" s="166"/>
      <c r="C102" s="158"/>
      <c r="D102" s="160"/>
      <c r="E102" s="126"/>
      <c r="F102" s="156"/>
    </row>
    <row r="103" spans="1:6" ht="12.75">
      <c r="A103" s="221"/>
      <c r="B103" s="24"/>
      <c r="C103" s="7"/>
      <c r="D103" s="9"/>
      <c r="E103" s="126"/>
      <c r="F103" s="86"/>
    </row>
    <row r="104" spans="1:6" s="52" customFormat="1" ht="12.75">
      <c r="A104" s="240"/>
      <c r="B104" s="37" t="s">
        <v>215</v>
      </c>
      <c r="C104" s="18"/>
      <c r="D104" s="19"/>
      <c r="E104" s="128"/>
      <c r="F104" s="85">
        <f>SUM(F66:F103)</f>
        <v>0</v>
      </c>
    </row>
    <row r="105" spans="1:6" ht="12.75">
      <c r="A105" s="221"/>
      <c r="B105" s="31" t="s">
        <v>216</v>
      </c>
      <c r="C105" s="7"/>
      <c r="D105" s="9"/>
      <c r="E105" s="126"/>
      <c r="F105" s="85">
        <f>F104</f>
        <v>0</v>
      </c>
    </row>
    <row r="106" spans="1:6" ht="12.75">
      <c r="A106" s="221"/>
      <c r="B106" s="31"/>
      <c r="C106" s="12"/>
      <c r="D106" s="92"/>
      <c r="E106" s="127"/>
      <c r="F106" s="154"/>
    </row>
    <row r="107" spans="1:5" ht="12.75">
      <c r="A107" s="252"/>
      <c r="B107" s="3" t="s">
        <v>432</v>
      </c>
      <c r="C107" s="7"/>
      <c r="D107" s="9"/>
      <c r="E107" s="126"/>
    </row>
    <row r="108" spans="1:5" ht="12.75">
      <c r="A108" s="252"/>
      <c r="B108" s="3"/>
      <c r="C108" s="7"/>
      <c r="D108" s="9"/>
      <c r="E108" s="126"/>
    </row>
    <row r="109" spans="1:5" ht="12.75">
      <c r="A109" s="252"/>
      <c r="B109" s="107" t="s">
        <v>433</v>
      </c>
      <c r="C109" s="7"/>
      <c r="D109" s="9"/>
      <c r="E109" s="126"/>
    </row>
    <row r="110" spans="1:5" ht="12.75">
      <c r="A110" s="252"/>
      <c r="B110" s="1"/>
      <c r="C110" s="7"/>
      <c r="D110" s="9"/>
      <c r="E110" s="126"/>
    </row>
    <row r="111" spans="1:5" ht="89.25">
      <c r="A111" s="252"/>
      <c r="B111" s="1" t="s">
        <v>536</v>
      </c>
      <c r="C111" s="7"/>
      <c r="D111" s="9"/>
      <c r="E111" s="126"/>
    </row>
    <row r="112" spans="1:5" ht="12.75">
      <c r="A112" s="252"/>
      <c r="B112" s="161"/>
      <c r="C112" s="7"/>
      <c r="D112" s="9"/>
      <c r="E112" s="126"/>
    </row>
    <row r="113" spans="1:6" ht="27.75" customHeight="1">
      <c r="A113" s="252" t="s">
        <v>174</v>
      </c>
      <c r="B113" s="11" t="s">
        <v>434</v>
      </c>
      <c r="C113" s="7" t="s">
        <v>142</v>
      </c>
      <c r="D113" s="9">
        <v>6</v>
      </c>
      <c r="E113" s="209"/>
      <c r="F113" s="85">
        <f>D113*E113</f>
        <v>0</v>
      </c>
    </row>
    <row r="114" spans="1:5" ht="12.75">
      <c r="A114" s="252"/>
      <c r="B114" s="11"/>
      <c r="C114" s="7"/>
      <c r="D114" s="9"/>
      <c r="E114" s="126"/>
    </row>
    <row r="115" spans="1:6" ht="27" customHeight="1">
      <c r="A115" s="252" t="s">
        <v>175</v>
      </c>
      <c r="B115" s="11" t="s">
        <v>435</v>
      </c>
      <c r="C115" s="7" t="s">
        <v>142</v>
      </c>
      <c r="D115" s="9">
        <v>3</v>
      </c>
      <c r="E115" s="209"/>
      <c r="F115" s="85">
        <f>D115*E115</f>
        <v>0</v>
      </c>
    </row>
    <row r="116" spans="1:5" ht="12.75">
      <c r="A116" s="252"/>
      <c r="B116" s="11"/>
      <c r="C116" s="7"/>
      <c r="D116" s="9"/>
      <c r="E116" s="126"/>
    </row>
    <row r="117" spans="1:6" ht="28.5" customHeight="1">
      <c r="A117" s="252" t="s">
        <v>176</v>
      </c>
      <c r="B117" s="11" t="s">
        <v>436</v>
      </c>
      <c r="C117" s="7" t="s">
        <v>114</v>
      </c>
      <c r="D117" s="9">
        <v>1</v>
      </c>
      <c r="E117" s="209"/>
      <c r="F117" s="85" t="s">
        <v>488</v>
      </c>
    </row>
    <row r="118" spans="1:5" ht="12.75">
      <c r="A118" s="252"/>
      <c r="B118" s="11"/>
      <c r="C118" s="7"/>
      <c r="D118" s="9"/>
      <c r="E118" s="127"/>
    </row>
    <row r="119" spans="1:6" ht="25.5">
      <c r="A119" s="252" t="s">
        <v>177</v>
      </c>
      <c r="B119" s="11" t="s">
        <v>460</v>
      </c>
      <c r="C119" s="7" t="s">
        <v>30</v>
      </c>
      <c r="D119" s="9">
        <v>2</v>
      </c>
      <c r="E119" s="209"/>
      <c r="F119" s="85">
        <f>D119*E119</f>
        <v>0</v>
      </c>
    </row>
    <row r="120" spans="1:5" ht="12.75">
      <c r="A120" s="252"/>
      <c r="B120" s="11"/>
      <c r="C120" s="7"/>
      <c r="D120" s="9"/>
      <c r="E120" s="127"/>
    </row>
    <row r="121" spans="1:6" ht="12.75">
      <c r="A121" s="252"/>
      <c r="B121" s="2" t="s">
        <v>461</v>
      </c>
      <c r="C121" s="158"/>
      <c r="D121" s="160"/>
      <c r="E121" s="126"/>
      <c r="F121" s="156"/>
    </row>
    <row r="122" spans="1:6" ht="12.75">
      <c r="A122" s="252"/>
      <c r="B122" s="159"/>
      <c r="C122" s="158"/>
      <c r="D122" s="160"/>
      <c r="E122" s="126"/>
      <c r="F122" s="156"/>
    </row>
    <row r="123" spans="1:5" ht="63.75">
      <c r="A123" s="252"/>
      <c r="B123" s="1" t="s">
        <v>462</v>
      </c>
      <c r="C123" s="7"/>
      <c r="D123" s="9"/>
      <c r="E123" s="126"/>
    </row>
    <row r="124" spans="1:5" ht="12.75">
      <c r="A124" s="252"/>
      <c r="B124" s="278"/>
      <c r="C124" s="7"/>
      <c r="D124" s="9"/>
      <c r="E124" s="126"/>
    </row>
    <row r="125" spans="1:6" ht="38.25">
      <c r="A125" s="252" t="s">
        <v>178</v>
      </c>
      <c r="B125" s="11" t="s">
        <v>463</v>
      </c>
      <c r="C125" s="7" t="s">
        <v>142</v>
      </c>
      <c r="D125" s="9">
        <v>2</v>
      </c>
      <c r="E125" s="209"/>
      <c r="F125" s="85">
        <f>D125*E125</f>
        <v>0</v>
      </c>
    </row>
    <row r="126" spans="1:5" ht="12.75">
      <c r="A126" s="252"/>
      <c r="B126" s="159"/>
      <c r="C126" s="7"/>
      <c r="D126" s="9"/>
      <c r="E126" s="126"/>
    </row>
    <row r="127" spans="1:6" ht="25.5">
      <c r="A127" s="252" t="s">
        <v>179</v>
      </c>
      <c r="B127" s="11" t="s">
        <v>464</v>
      </c>
      <c r="C127" s="7" t="s">
        <v>142</v>
      </c>
      <c r="D127" s="9">
        <v>5</v>
      </c>
      <c r="E127" s="209"/>
      <c r="F127" s="85">
        <f>D127*E127</f>
        <v>0</v>
      </c>
    </row>
    <row r="128" spans="1:5" ht="12.75">
      <c r="A128" s="252"/>
      <c r="B128" s="11"/>
      <c r="C128" s="7"/>
      <c r="D128" s="9"/>
      <c r="E128" s="127"/>
    </row>
    <row r="129" spans="1:5" ht="12.75">
      <c r="A129" s="252"/>
      <c r="B129" s="11"/>
      <c r="C129" s="7"/>
      <c r="D129" s="9"/>
      <c r="E129" s="127"/>
    </row>
    <row r="130" spans="1:5" ht="12.75">
      <c r="A130" s="252"/>
      <c r="B130" s="11"/>
      <c r="C130" s="7"/>
      <c r="D130" s="9"/>
      <c r="E130" s="127"/>
    </row>
    <row r="131" spans="1:5" ht="12.75">
      <c r="A131" s="252"/>
      <c r="B131" s="11"/>
      <c r="C131" s="7"/>
      <c r="D131" s="9"/>
      <c r="E131" s="127"/>
    </row>
    <row r="132" spans="1:5" ht="12.75">
      <c r="A132" s="252"/>
      <c r="B132" s="11"/>
      <c r="C132" s="7"/>
      <c r="D132" s="9"/>
      <c r="E132" s="126"/>
    </row>
    <row r="133" spans="1:5" ht="12.75">
      <c r="A133" s="252"/>
      <c r="B133" s="11"/>
      <c r="C133" s="7"/>
      <c r="D133" s="9"/>
      <c r="E133" s="126"/>
    </row>
    <row r="134" spans="1:6" ht="12.75">
      <c r="A134" s="252"/>
      <c r="B134" s="166"/>
      <c r="C134" s="158"/>
      <c r="D134" s="160"/>
      <c r="E134" s="126"/>
      <c r="F134" s="156"/>
    </row>
    <row r="135" spans="1:6" ht="12.75">
      <c r="A135" s="252"/>
      <c r="B135" s="166"/>
      <c r="C135" s="158"/>
      <c r="D135" s="160"/>
      <c r="E135" s="126"/>
      <c r="F135" s="156"/>
    </row>
    <row r="136" spans="1:6" ht="12.75">
      <c r="A136" s="252"/>
      <c r="B136" s="166"/>
      <c r="C136" s="158"/>
      <c r="D136" s="160"/>
      <c r="E136" s="126"/>
      <c r="F136" s="156"/>
    </row>
    <row r="137" spans="1:5" ht="12.75">
      <c r="A137" s="221"/>
      <c r="B137" s="8"/>
      <c r="C137" s="7"/>
      <c r="D137" s="9"/>
      <c r="E137" s="126"/>
    </row>
    <row r="138" spans="1:6" ht="25.5">
      <c r="A138" s="241"/>
      <c r="B138" s="233" t="s">
        <v>159</v>
      </c>
      <c r="C138" s="234"/>
      <c r="D138" s="235"/>
      <c r="E138" s="237"/>
      <c r="F138" s="104">
        <f>SUM(F105:F137)</f>
        <v>0</v>
      </c>
    </row>
    <row r="139" spans="5:6" ht="12.75">
      <c r="E139" s="143"/>
      <c r="F139" s="258"/>
    </row>
    <row r="140" spans="5:6" ht="12.75">
      <c r="E140" s="143"/>
      <c r="F140" s="258"/>
    </row>
    <row r="141" spans="5:6" ht="12.75">
      <c r="E141" s="143"/>
      <c r="F141" s="258"/>
    </row>
    <row r="142" spans="5:6" ht="12.75">
      <c r="E142" s="143"/>
      <c r="F142" s="258"/>
    </row>
    <row r="143" spans="5:6" ht="12.75">
      <c r="E143" s="143"/>
      <c r="F143" s="258"/>
    </row>
    <row r="144" spans="5:6" ht="12.75">
      <c r="E144" s="143"/>
      <c r="F144" s="258"/>
    </row>
    <row r="145" spans="5:6" ht="12.75">
      <c r="E145" s="143"/>
      <c r="F145" s="258"/>
    </row>
    <row r="146" spans="5:6" ht="12.75">
      <c r="E146" s="143"/>
      <c r="F146" s="258"/>
    </row>
    <row r="147" spans="5:6" ht="12.75">
      <c r="E147" s="143"/>
      <c r="F147" s="258"/>
    </row>
    <row r="148" spans="5:6" ht="12.75">
      <c r="E148" s="143"/>
      <c r="F148" s="258"/>
    </row>
    <row r="149" spans="5:6" ht="12.75">
      <c r="E149" s="143"/>
      <c r="F149" s="258"/>
    </row>
    <row r="150" spans="5:6" ht="12.75">
      <c r="E150" s="143"/>
      <c r="F150" s="258"/>
    </row>
    <row r="151" spans="5:6" ht="12.75">
      <c r="E151" s="143"/>
      <c r="F151" s="258"/>
    </row>
    <row r="152" spans="5:6" ht="12.75">
      <c r="E152" s="143"/>
      <c r="F152" s="258"/>
    </row>
    <row r="153" spans="5:6" ht="12.75">
      <c r="E153" s="143"/>
      <c r="F153" s="258"/>
    </row>
    <row r="154" spans="5:6" ht="12.75">
      <c r="E154" s="143"/>
      <c r="F154" s="258"/>
    </row>
    <row r="155" spans="5:6" ht="12.75">
      <c r="E155" s="143"/>
      <c r="F155" s="258"/>
    </row>
    <row r="156" spans="5:6" ht="12.75">
      <c r="E156" s="143"/>
      <c r="F156" s="258"/>
    </row>
    <row r="157" spans="5:6" ht="12.75">
      <c r="E157" s="143"/>
      <c r="F157" s="258"/>
    </row>
    <row r="158" spans="5:6" ht="12.75">
      <c r="E158" s="143"/>
      <c r="F158" s="258"/>
    </row>
  </sheetData>
  <sheetProtection/>
  <printOptions/>
  <pageMargins left="0.984251968503937" right="0.984251968503937" top="0.984251968503937" bottom="0.984251968503937" header="0.5118110236220472" footer="0.5118110236220472"/>
  <pageSetup horizontalDpi="600" verticalDpi="600" orientation="portrait" paperSize="9" r:id="rId1"/>
  <headerFooter alignWithMargins="0">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4.xml><?xml version="1.0" encoding="utf-8"?>
<worksheet xmlns="http://schemas.openxmlformats.org/spreadsheetml/2006/main" xmlns:r="http://schemas.openxmlformats.org/officeDocument/2006/relationships">
  <sheetPr>
    <tabColor rgb="FF00B050"/>
  </sheetPr>
  <dimension ref="A1:G93"/>
  <sheetViews>
    <sheetView view="pageBreakPreview" zoomScale="130" zoomScaleNormal="70" zoomScaleSheetLayoutView="130" workbookViewId="0" topLeftCell="A1">
      <selection activeCell="B62" sqref="B62"/>
    </sheetView>
  </sheetViews>
  <sheetFormatPr defaultColWidth="9.140625" defaultRowHeight="12.75"/>
  <cols>
    <col min="1" max="1" width="4.57421875" style="242" customWidth="1"/>
    <col min="2" max="2" width="45.00390625" style="14" customWidth="1"/>
    <col min="3" max="4" width="5.8515625" style="6" customWidth="1"/>
    <col min="5" max="5" width="9.140625" style="149" customWidth="1"/>
    <col min="6" max="6" width="11.00390625" style="98" customWidth="1"/>
    <col min="7" max="16384" width="9.140625" style="6" customWidth="1"/>
  </cols>
  <sheetData>
    <row r="1" spans="1:6" s="5" customFormat="1" ht="12.75">
      <c r="A1" s="238" t="s">
        <v>47</v>
      </c>
      <c r="B1" s="35" t="s">
        <v>68</v>
      </c>
      <c r="C1" s="34" t="s">
        <v>223</v>
      </c>
      <c r="D1" s="36" t="s">
        <v>224</v>
      </c>
      <c r="E1" s="150" t="s">
        <v>71</v>
      </c>
      <c r="F1" s="101" t="s">
        <v>225</v>
      </c>
    </row>
    <row r="2" spans="1:6" ht="12.75">
      <c r="A2" s="239"/>
      <c r="B2" s="38"/>
      <c r="C2" s="29"/>
      <c r="D2" s="30"/>
      <c r="E2" s="151" t="s">
        <v>22</v>
      </c>
      <c r="F2" s="102" t="s">
        <v>22</v>
      </c>
    </row>
    <row r="3" spans="1:5" ht="12.75">
      <c r="A3" s="221"/>
      <c r="B3" s="3" t="s">
        <v>388</v>
      </c>
      <c r="C3" s="7"/>
      <c r="D3" s="9"/>
      <c r="E3" s="147"/>
    </row>
    <row r="4" spans="1:5" ht="12.75">
      <c r="A4" s="221"/>
      <c r="B4" s="3"/>
      <c r="C4" s="7"/>
      <c r="D4" s="9"/>
      <c r="E4" s="147"/>
    </row>
    <row r="5" spans="1:5" ht="12.75">
      <c r="A5" s="221"/>
      <c r="B5" s="4" t="s">
        <v>99</v>
      </c>
      <c r="C5" s="7"/>
      <c r="D5" s="9"/>
      <c r="E5" s="147"/>
    </row>
    <row r="6" spans="1:5" ht="12.75">
      <c r="A6" s="221"/>
      <c r="B6" s="1"/>
      <c r="C6" s="7"/>
      <c r="D6" s="9"/>
      <c r="E6" s="147"/>
    </row>
    <row r="7" spans="1:5" ht="12.75">
      <c r="A7" s="221"/>
      <c r="B7" s="3" t="s">
        <v>228</v>
      </c>
      <c r="C7" s="7"/>
      <c r="D7" s="9"/>
      <c r="E7" s="147"/>
    </row>
    <row r="8" spans="1:5" ht="12.75">
      <c r="A8" s="221"/>
      <c r="B8" s="1"/>
      <c r="C8" s="7"/>
      <c r="D8" s="9"/>
      <c r="E8" s="147"/>
    </row>
    <row r="9" spans="1:5" ht="12.75">
      <c r="A9" s="221"/>
      <c r="B9" s="3" t="s">
        <v>117</v>
      </c>
      <c r="C9" s="7"/>
      <c r="D9" s="9"/>
      <c r="E9" s="147"/>
    </row>
    <row r="10" spans="1:5" ht="12.75">
      <c r="A10" s="221"/>
      <c r="B10" s="1"/>
      <c r="C10" s="7"/>
      <c r="D10" s="9"/>
      <c r="E10" s="147"/>
    </row>
    <row r="11" spans="1:5" ht="54.75" customHeight="1">
      <c r="A11" s="221"/>
      <c r="B11" s="1" t="s">
        <v>280</v>
      </c>
      <c r="C11" s="7"/>
      <c r="D11" s="9"/>
      <c r="E11" s="147"/>
    </row>
    <row r="12" spans="1:5" ht="12.75">
      <c r="A12" s="221"/>
      <c r="B12" s="1"/>
      <c r="C12" s="7"/>
      <c r="D12" s="9"/>
      <c r="E12" s="147"/>
    </row>
    <row r="13" spans="1:6" ht="12.75">
      <c r="A13" s="221" t="s">
        <v>174</v>
      </c>
      <c r="B13" s="8" t="s">
        <v>319</v>
      </c>
      <c r="C13" s="7" t="s">
        <v>100</v>
      </c>
      <c r="D13" s="9">
        <v>1</v>
      </c>
      <c r="E13" s="208">
        <v>0</v>
      </c>
      <c r="F13" s="98">
        <f>D13*E13</f>
        <v>0</v>
      </c>
    </row>
    <row r="14" spans="1:5" ht="12.75">
      <c r="A14" s="221"/>
      <c r="B14" s="8"/>
      <c r="C14" s="7"/>
      <c r="D14" s="9"/>
      <c r="E14" s="147"/>
    </row>
    <row r="15" spans="1:5" ht="12.75">
      <c r="A15" s="221"/>
      <c r="B15" s="3" t="s">
        <v>118</v>
      </c>
      <c r="C15" s="7"/>
      <c r="D15" s="9"/>
      <c r="E15" s="147"/>
    </row>
    <row r="16" spans="1:5" ht="12.75">
      <c r="A16" s="221"/>
      <c r="B16" s="8"/>
      <c r="C16" s="7"/>
      <c r="D16" s="9"/>
      <c r="E16" s="147"/>
    </row>
    <row r="17" spans="1:5" ht="12.75">
      <c r="A17" s="221"/>
      <c r="B17" s="1" t="s">
        <v>226</v>
      </c>
      <c r="C17" s="7"/>
      <c r="D17" s="9"/>
      <c r="E17" s="147"/>
    </row>
    <row r="18" spans="1:5" ht="12.75">
      <c r="A18" s="221"/>
      <c r="B18" s="1"/>
      <c r="C18" s="7"/>
      <c r="D18" s="9"/>
      <c r="E18" s="147"/>
    </row>
    <row r="19" spans="1:6" ht="12.75">
      <c r="A19" s="221" t="s">
        <v>175</v>
      </c>
      <c r="B19" s="8" t="s">
        <v>320</v>
      </c>
      <c r="C19" s="7" t="s">
        <v>100</v>
      </c>
      <c r="D19" s="9">
        <v>1</v>
      </c>
      <c r="E19" s="208">
        <v>0</v>
      </c>
      <c r="F19" s="98">
        <f>D19*E19</f>
        <v>0</v>
      </c>
    </row>
    <row r="20" spans="1:5" ht="12.75">
      <c r="A20" s="221"/>
      <c r="B20" s="8"/>
      <c r="C20" s="7"/>
      <c r="D20" s="9"/>
      <c r="E20" s="147"/>
    </row>
    <row r="21" spans="1:5" ht="16.5" customHeight="1">
      <c r="A21" s="221"/>
      <c r="B21" s="1" t="s">
        <v>119</v>
      </c>
      <c r="C21" s="7"/>
      <c r="D21" s="9"/>
      <c r="E21" s="147"/>
    </row>
    <row r="22" spans="1:5" ht="12.75">
      <c r="A22" s="221"/>
      <c r="B22" s="1"/>
      <c r="C22" s="7"/>
      <c r="D22" s="9"/>
      <c r="E22" s="147"/>
    </row>
    <row r="23" spans="1:6" ht="25.5">
      <c r="A23" s="221" t="s">
        <v>176</v>
      </c>
      <c r="B23" s="8" t="s">
        <v>662</v>
      </c>
      <c r="C23" s="7" t="s">
        <v>100</v>
      </c>
      <c r="D23" s="9">
        <v>1</v>
      </c>
      <c r="E23" s="208">
        <v>0</v>
      </c>
      <c r="F23" s="98">
        <f>D23*E23</f>
        <v>0</v>
      </c>
    </row>
    <row r="24" spans="1:5" ht="12.75">
      <c r="A24" s="221"/>
      <c r="B24" s="8"/>
      <c r="C24" s="7"/>
      <c r="D24" s="9"/>
      <c r="E24" s="147"/>
    </row>
    <row r="25" spans="1:6" ht="12.75">
      <c r="A25" s="221" t="s">
        <v>177</v>
      </c>
      <c r="B25" s="8" t="s">
        <v>663</v>
      </c>
      <c r="C25" s="7" t="s">
        <v>100</v>
      </c>
      <c r="D25" s="9">
        <v>1</v>
      </c>
      <c r="E25" s="208">
        <v>0</v>
      </c>
      <c r="F25" s="98">
        <f>D25*E25</f>
        <v>0</v>
      </c>
    </row>
    <row r="26" spans="1:5" ht="12.75">
      <c r="A26" s="221"/>
      <c r="B26" s="8"/>
      <c r="C26" s="7"/>
      <c r="D26" s="9"/>
      <c r="E26" s="147"/>
    </row>
    <row r="27" spans="1:5" ht="12.75">
      <c r="A27" s="221"/>
      <c r="B27" s="3" t="s">
        <v>227</v>
      </c>
      <c r="C27" s="7"/>
      <c r="D27" s="9"/>
      <c r="E27" s="147"/>
    </row>
    <row r="28" spans="1:5" ht="12.75">
      <c r="A28" s="221"/>
      <c r="B28" s="3"/>
      <c r="C28" s="7"/>
      <c r="D28" s="9"/>
      <c r="E28" s="147"/>
    </row>
    <row r="29" spans="1:5" ht="12.75">
      <c r="A29" s="221"/>
      <c r="B29" s="3" t="s">
        <v>117</v>
      </c>
      <c r="C29" s="7"/>
      <c r="D29" s="9"/>
      <c r="E29" s="147"/>
    </row>
    <row r="30" spans="1:5" ht="12.75">
      <c r="A30" s="221"/>
      <c r="B30" s="1"/>
      <c r="C30" s="7"/>
      <c r="D30" s="9"/>
      <c r="E30" s="147"/>
    </row>
    <row r="31" spans="1:5" ht="63.75">
      <c r="A31" s="221"/>
      <c r="B31" s="1" t="s">
        <v>391</v>
      </c>
      <c r="C31" s="7"/>
      <c r="D31" s="9"/>
      <c r="E31" s="147"/>
    </row>
    <row r="32" spans="1:5" ht="12.75">
      <c r="A32" s="221"/>
      <c r="B32" s="1"/>
      <c r="C32" s="7"/>
      <c r="D32" s="9"/>
      <c r="E32" s="147"/>
    </row>
    <row r="33" spans="1:6" ht="12.75">
      <c r="A33" s="221" t="s">
        <v>178</v>
      </c>
      <c r="B33" s="8" t="s">
        <v>321</v>
      </c>
      <c r="C33" s="7" t="s">
        <v>100</v>
      </c>
      <c r="D33" s="9">
        <v>1</v>
      </c>
      <c r="E33" s="208">
        <v>0</v>
      </c>
      <c r="F33" s="98">
        <f>D33*E33</f>
        <v>0</v>
      </c>
    </row>
    <row r="34" spans="1:5" ht="12.75">
      <c r="A34" s="221"/>
      <c r="B34" s="1"/>
      <c r="C34" s="7"/>
      <c r="D34" s="9"/>
      <c r="E34" s="147"/>
    </row>
    <row r="35" spans="1:5" ht="12.75">
      <c r="A35" s="221"/>
      <c r="B35" s="3" t="s">
        <v>118</v>
      </c>
      <c r="C35" s="7"/>
      <c r="D35" s="9"/>
      <c r="E35" s="147"/>
    </row>
    <row r="36" spans="1:5" ht="12.75">
      <c r="A36" s="221"/>
      <c r="B36" s="1"/>
      <c r="C36" s="7"/>
      <c r="D36" s="9"/>
      <c r="E36" s="147"/>
    </row>
    <row r="37" spans="1:5" ht="12.75">
      <c r="A37" s="221"/>
      <c r="B37" s="1" t="s">
        <v>226</v>
      </c>
      <c r="C37" s="7"/>
      <c r="D37" s="9"/>
      <c r="E37" s="147"/>
    </row>
    <row r="38" spans="1:5" ht="12.75">
      <c r="A38" s="221"/>
      <c r="B38" s="8"/>
      <c r="C38" s="7"/>
      <c r="D38" s="9"/>
      <c r="E38" s="147"/>
    </row>
    <row r="39" spans="1:6" ht="12.75">
      <c r="A39" s="221" t="s">
        <v>179</v>
      </c>
      <c r="B39" s="8" t="s">
        <v>392</v>
      </c>
      <c r="C39" s="7" t="s">
        <v>100</v>
      </c>
      <c r="D39" s="9">
        <v>1</v>
      </c>
      <c r="E39" s="208">
        <v>0</v>
      </c>
      <c r="F39" s="98">
        <f>D39*E39</f>
        <v>0</v>
      </c>
    </row>
    <row r="40" spans="1:5" ht="12.75">
      <c r="A40" s="221"/>
      <c r="B40" s="8"/>
      <c r="C40" s="7"/>
      <c r="D40" s="9"/>
      <c r="E40" s="174"/>
    </row>
    <row r="41" spans="1:5" ht="12.75">
      <c r="A41" s="221"/>
      <c r="B41" s="8"/>
      <c r="C41" s="7"/>
      <c r="D41" s="9"/>
      <c r="E41" s="174"/>
    </row>
    <row r="42" spans="1:5" ht="12.75">
      <c r="A42" s="221"/>
      <c r="B42" s="8"/>
      <c r="C42" s="7"/>
      <c r="D42" s="9"/>
      <c r="E42" s="174"/>
    </row>
    <row r="43" spans="1:5" ht="12.75">
      <c r="A43" s="221"/>
      <c r="B43" s="8"/>
      <c r="C43" s="7"/>
      <c r="D43" s="9"/>
      <c r="E43" s="174"/>
    </row>
    <row r="44" spans="1:5" ht="12.75">
      <c r="A44" s="221"/>
      <c r="B44" s="8"/>
      <c r="C44" s="7"/>
      <c r="D44" s="9"/>
      <c r="E44" s="174"/>
    </row>
    <row r="45" spans="1:5" ht="9.75" customHeight="1">
      <c r="A45" s="221"/>
      <c r="B45" s="8"/>
      <c r="C45" s="7"/>
      <c r="D45" s="9"/>
      <c r="E45" s="174"/>
    </row>
    <row r="46" spans="1:6" ht="12.75">
      <c r="A46" s="221"/>
      <c r="B46" s="24"/>
      <c r="C46" s="7"/>
      <c r="D46" s="9"/>
      <c r="E46" s="147"/>
      <c r="F46" s="99"/>
    </row>
    <row r="47" spans="1:6" ht="16.5" customHeight="1">
      <c r="A47" s="240"/>
      <c r="B47" s="37" t="s">
        <v>215</v>
      </c>
      <c r="C47" s="18"/>
      <c r="D47" s="19"/>
      <c r="E47" s="148"/>
      <c r="F47" s="100">
        <f>SUM(F13:F46)</f>
        <v>0</v>
      </c>
    </row>
    <row r="48" spans="1:6" ht="12.75">
      <c r="A48" s="221"/>
      <c r="B48" s="31" t="s">
        <v>216</v>
      </c>
      <c r="C48" s="7"/>
      <c r="D48" s="9"/>
      <c r="E48" s="147"/>
      <c r="F48" s="98">
        <f>F47</f>
        <v>0</v>
      </c>
    </row>
    <row r="49" spans="1:6" ht="12.75">
      <c r="A49" s="221"/>
      <c r="B49" s="1"/>
      <c r="C49" s="7"/>
      <c r="D49" s="9"/>
      <c r="E49" s="147"/>
      <c r="F49" s="100"/>
    </row>
    <row r="50" spans="1:5" ht="12.75">
      <c r="A50" s="221"/>
      <c r="B50" s="3" t="s">
        <v>390</v>
      </c>
      <c r="C50" s="7"/>
      <c r="D50" s="9"/>
      <c r="E50" s="147"/>
    </row>
    <row r="51" spans="1:5" ht="12.75">
      <c r="A51" s="221"/>
      <c r="B51" s="3"/>
      <c r="C51" s="7"/>
      <c r="D51" s="9"/>
      <c r="E51" s="147"/>
    </row>
    <row r="52" spans="1:5" ht="12.75">
      <c r="A52" s="221"/>
      <c r="B52" s="3" t="s">
        <v>117</v>
      </c>
      <c r="C52" s="7"/>
      <c r="D52" s="9"/>
      <c r="E52" s="147"/>
    </row>
    <row r="53" spans="1:5" ht="12.75">
      <c r="A53" s="221"/>
      <c r="B53" s="1"/>
      <c r="C53" s="7"/>
      <c r="D53" s="9"/>
      <c r="E53" s="147"/>
    </row>
    <row r="54" spans="1:5" ht="63.75">
      <c r="A54" s="221"/>
      <c r="B54" s="1" t="s">
        <v>465</v>
      </c>
      <c r="C54" s="7"/>
      <c r="D54" s="9"/>
      <c r="E54" s="147"/>
    </row>
    <row r="55" spans="1:5" ht="12.75">
      <c r="A55" s="221"/>
      <c r="B55" s="1"/>
      <c r="C55" s="7"/>
      <c r="D55" s="9"/>
      <c r="E55" s="147"/>
    </row>
    <row r="56" spans="1:6" ht="25.5">
      <c r="A56" s="221" t="s">
        <v>174</v>
      </c>
      <c r="B56" s="8" t="s">
        <v>531</v>
      </c>
      <c r="C56" s="7" t="s">
        <v>100</v>
      </c>
      <c r="D56" s="9">
        <v>1</v>
      </c>
      <c r="E56" s="208">
        <v>0</v>
      </c>
      <c r="F56" s="98">
        <f>D56*E56</f>
        <v>0</v>
      </c>
    </row>
    <row r="57" spans="1:5" ht="12.75">
      <c r="A57" s="221"/>
      <c r="B57" s="8"/>
      <c r="C57" s="7"/>
      <c r="D57" s="9"/>
      <c r="E57" s="174"/>
    </row>
    <row r="58" spans="1:5" ht="12.75">
      <c r="A58" s="221"/>
      <c r="B58" s="3" t="s">
        <v>220</v>
      </c>
      <c r="C58" s="7"/>
      <c r="D58" s="9"/>
      <c r="E58" s="147"/>
    </row>
    <row r="59" spans="1:5" ht="12.75">
      <c r="A59" s="221"/>
      <c r="B59" s="3"/>
      <c r="C59" s="7"/>
      <c r="D59" s="9"/>
      <c r="E59" s="147"/>
    </row>
    <row r="60" spans="1:5" ht="25.5">
      <c r="A60" s="221"/>
      <c r="B60" s="17" t="s">
        <v>173</v>
      </c>
      <c r="C60" s="7"/>
      <c r="D60" s="9"/>
      <c r="E60" s="147"/>
    </row>
    <row r="61" spans="1:5" ht="12.75">
      <c r="A61" s="221"/>
      <c r="B61" s="11"/>
      <c r="C61" s="7"/>
      <c r="D61" s="9"/>
      <c r="E61" s="147"/>
    </row>
    <row r="62" spans="1:6" ht="12.75">
      <c r="A62" s="221" t="s">
        <v>175</v>
      </c>
      <c r="B62" s="11" t="s">
        <v>664</v>
      </c>
      <c r="C62" s="7" t="s">
        <v>100</v>
      </c>
      <c r="D62" s="9">
        <v>1</v>
      </c>
      <c r="E62" s="208">
        <v>0</v>
      </c>
      <c r="F62" s="98">
        <f>D62*E62</f>
        <v>0</v>
      </c>
    </row>
    <row r="63" spans="1:5" ht="12.75">
      <c r="A63" s="221"/>
      <c r="B63" s="11"/>
      <c r="C63" s="7"/>
      <c r="D63" s="9"/>
      <c r="E63" s="147"/>
    </row>
    <row r="64" spans="1:5" ht="12.75">
      <c r="A64" s="221"/>
      <c r="B64" s="2" t="s">
        <v>172</v>
      </c>
      <c r="C64" s="7"/>
      <c r="D64" s="9"/>
      <c r="E64" s="147"/>
    </row>
    <row r="65" spans="1:5" ht="12.75">
      <c r="A65" s="221"/>
      <c r="B65" s="11"/>
      <c r="C65" s="7"/>
      <c r="D65" s="9"/>
      <c r="E65" s="147"/>
    </row>
    <row r="66" spans="1:5" ht="25.5">
      <c r="A66" s="221"/>
      <c r="B66" s="1" t="s">
        <v>165</v>
      </c>
      <c r="C66" s="7"/>
      <c r="D66" s="9"/>
      <c r="E66" s="147"/>
    </row>
    <row r="67" spans="1:5" ht="12.75">
      <c r="A67" s="221"/>
      <c r="B67" s="1"/>
      <c r="C67" s="7"/>
      <c r="D67" s="9"/>
      <c r="E67" s="147"/>
    </row>
    <row r="68" spans="1:6" ht="25.5">
      <c r="A68" s="221" t="s">
        <v>176</v>
      </c>
      <c r="B68" s="11" t="s">
        <v>155</v>
      </c>
      <c r="C68" s="7" t="s">
        <v>30</v>
      </c>
      <c r="D68" s="9">
        <v>8</v>
      </c>
      <c r="E68" s="208">
        <v>0</v>
      </c>
      <c r="F68" s="98">
        <f>D68*E68</f>
        <v>0</v>
      </c>
    </row>
    <row r="69" spans="1:5" ht="12.75">
      <c r="A69" s="221"/>
      <c r="B69" s="11"/>
      <c r="C69" s="7"/>
      <c r="D69" s="9"/>
      <c r="E69" s="147"/>
    </row>
    <row r="70" spans="1:5" ht="25.5">
      <c r="A70" s="221"/>
      <c r="B70" s="1" t="s">
        <v>166</v>
      </c>
      <c r="C70" s="7"/>
      <c r="D70" s="9"/>
      <c r="E70" s="147"/>
    </row>
    <row r="71" spans="1:5" ht="12.75">
      <c r="A71" s="221"/>
      <c r="B71" s="8"/>
      <c r="C71" s="7"/>
      <c r="D71" s="9"/>
      <c r="E71" s="147"/>
    </row>
    <row r="72" spans="1:6" ht="12.75">
      <c r="A72" s="221" t="s">
        <v>177</v>
      </c>
      <c r="B72" s="14" t="s">
        <v>144</v>
      </c>
      <c r="C72" s="7" t="s">
        <v>100</v>
      </c>
      <c r="D72" s="9">
        <v>1</v>
      </c>
      <c r="E72" s="208">
        <v>0</v>
      </c>
      <c r="F72" s="98">
        <f>D72*E72</f>
        <v>0</v>
      </c>
    </row>
    <row r="73" spans="1:5" ht="12.75">
      <c r="A73" s="221"/>
      <c r="C73" s="7"/>
      <c r="D73" s="9"/>
      <c r="E73" s="147"/>
    </row>
    <row r="74" spans="1:6" ht="12.75">
      <c r="A74" s="221" t="s">
        <v>178</v>
      </c>
      <c r="B74" s="14" t="s">
        <v>346</v>
      </c>
      <c r="C74" s="7" t="s">
        <v>100</v>
      </c>
      <c r="D74" s="9">
        <v>1</v>
      </c>
      <c r="E74" s="208">
        <v>0</v>
      </c>
      <c r="F74" s="98">
        <f>D74*E74</f>
        <v>0</v>
      </c>
    </row>
    <row r="75" spans="1:5" ht="12.75">
      <c r="A75" s="221"/>
      <c r="C75" s="7"/>
      <c r="D75" s="9"/>
      <c r="E75" s="147"/>
    </row>
    <row r="76" spans="1:6" s="215" customFormat="1" ht="12.75">
      <c r="A76" s="252"/>
      <c r="B76" s="177"/>
      <c r="C76" s="12"/>
      <c r="D76" s="92"/>
      <c r="E76" s="174"/>
      <c r="F76" s="175"/>
    </row>
    <row r="77" spans="1:6" s="215" customFormat="1" ht="12.75">
      <c r="A77" s="252"/>
      <c r="B77" s="387"/>
      <c r="C77" s="12"/>
      <c r="D77" s="92"/>
      <c r="E77" s="174"/>
      <c r="F77" s="175"/>
    </row>
    <row r="78" spans="1:6" s="215" customFormat="1" ht="12.75">
      <c r="A78" s="252"/>
      <c r="B78" s="107"/>
      <c r="C78" s="12"/>
      <c r="D78" s="92"/>
      <c r="E78" s="174"/>
      <c r="F78" s="175"/>
    </row>
    <row r="79" spans="1:6" s="215" customFormat="1" ht="12.75">
      <c r="A79" s="252"/>
      <c r="B79" s="107"/>
      <c r="C79" s="12"/>
      <c r="D79" s="92"/>
      <c r="E79" s="174"/>
      <c r="F79" s="175"/>
    </row>
    <row r="80" spans="1:6" s="215" customFormat="1" ht="12.75">
      <c r="A80" s="252"/>
      <c r="B80" s="176"/>
      <c r="C80" s="12"/>
      <c r="D80" s="92"/>
      <c r="E80" s="174"/>
      <c r="F80" s="175"/>
    </row>
    <row r="81" spans="1:5" ht="12.75">
      <c r="A81" s="221"/>
      <c r="B81" s="226"/>
      <c r="C81" s="7"/>
      <c r="D81" s="9"/>
      <c r="E81" s="147"/>
    </row>
    <row r="82" spans="1:5" ht="12.75">
      <c r="A82" s="221"/>
      <c r="B82" s="227"/>
      <c r="C82" s="7"/>
      <c r="D82" s="9"/>
      <c r="E82" s="147"/>
    </row>
    <row r="83" spans="1:5" ht="12.75">
      <c r="A83" s="221"/>
      <c r="C83" s="7"/>
      <c r="D83" s="9"/>
      <c r="E83" s="147"/>
    </row>
    <row r="84" spans="1:5" ht="12.75">
      <c r="A84" s="221"/>
      <c r="B84" s="223"/>
      <c r="C84" s="7"/>
      <c r="D84" s="9"/>
      <c r="E84" s="147"/>
    </row>
    <row r="85" spans="1:6" s="215" customFormat="1" ht="12.75">
      <c r="A85" s="252"/>
      <c r="B85" s="107"/>
      <c r="C85" s="12"/>
      <c r="D85" s="92"/>
      <c r="E85" s="174"/>
      <c r="F85" s="175"/>
    </row>
    <row r="86" spans="1:6" s="215" customFormat="1" ht="12.75">
      <c r="A86" s="252"/>
      <c r="B86" s="107"/>
      <c r="C86" s="12"/>
      <c r="D86" s="92"/>
      <c r="E86" s="174"/>
      <c r="F86" s="175"/>
    </row>
    <row r="87" spans="1:6" ht="25.5">
      <c r="A87" s="241"/>
      <c r="B87" s="233" t="s">
        <v>160</v>
      </c>
      <c r="C87" s="234"/>
      <c r="D87" s="235"/>
      <c r="E87" s="236"/>
      <c r="F87" s="103">
        <f>SUM(F48:F84)</f>
        <v>0</v>
      </c>
    </row>
    <row r="88" spans="4:7" ht="12.75">
      <c r="D88" s="16"/>
      <c r="E88" s="250"/>
      <c r="F88" s="251"/>
      <c r="G88" s="16"/>
    </row>
    <row r="89" spans="4:7" ht="12.75">
      <c r="D89" s="16"/>
      <c r="E89" s="250"/>
      <c r="F89" s="251"/>
      <c r="G89" s="16"/>
    </row>
    <row r="90" spans="4:7" ht="12.75">
      <c r="D90" s="16"/>
      <c r="E90" s="250"/>
      <c r="F90" s="251"/>
      <c r="G90" s="16"/>
    </row>
    <row r="91" spans="4:7" ht="12.75">
      <c r="D91" s="16"/>
      <c r="E91" s="250"/>
      <c r="F91" s="251"/>
      <c r="G91" s="16"/>
    </row>
    <row r="92" spans="4:7" ht="12.75">
      <c r="D92" s="16"/>
      <c r="E92" s="250"/>
      <c r="F92" s="251"/>
      <c r="G92" s="16"/>
    </row>
    <row r="93" spans="4:7" ht="12.75">
      <c r="D93" s="16"/>
      <c r="E93" s="250"/>
      <c r="F93" s="251"/>
      <c r="G93" s="16"/>
    </row>
  </sheetData>
  <sheetProtection/>
  <printOptions/>
  <pageMargins left="0.984251968503937" right="0.984251968503937" top="0.984251968503937" bottom="0.984251968503937" header="0.5118110236220472" footer="0.5118110236220472"/>
  <pageSetup horizontalDpi="600" verticalDpi="600" orientation="portrait" paperSize="9" r:id="rId1"/>
  <headerFooter alignWithMargins="0">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5.xml><?xml version="1.0" encoding="utf-8"?>
<worksheet xmlns="http://schemas.openxmlformats.org/spreadsheetml/2006/main" xmlns:r="http://schemas.openxmlformats.org/officeDocument/2006/relationships">
  <sheetPr>
    <tabColor rgb="FF00B050"/>
  </sheetPr>
  <dimension ref="A1:Z147"/>
  <sheetViews>
    <sheetView view="pageBreakPreview" zoomScale="85" zoomScaleNormal="70" zoomScaleSheetLayoutView="85" workbookViewId="0" topLeftCell="A18">
      <selection activeCell="B30" sqref="B30"/>
    </sheetView>
  </sheetViews>
  <sheetFormatPr defaultColWidth="9.140625" defaultRowHeight="12.75"/>
  <cols>
    <col min="1" max="1" width="4.00390625" style="242" customWidth="1"/>
    <col min="2" max="2" width="45.00390625" style="14" customWidth="1"/>
    <col min="3" max="3" width="5.140625" style="6" customWidth="1"/>
    <col min="4" max="4" width="5.00390625" style="6" customWidth="1"/>
    <col min="5" max="5" width="11.28125" style="144" bestFit="1" customWidth="1"/>
    <col min="6" max="6" width="11.421875" style="95" customWidth="1"/>
    <col min="7" max="16384" width="9.140625" style="6" customWidth="1"/>
  </cols>
  <sheetData>
    <row r="1" spans="1:6" s="5" customFormat="1" ht="12.75">
      <c r="A1" s="238" t="s">
        <v>47</v>
      </c>
      <c r="B1" s="35" t="s">
        <v>68</v>
      </c>
      <c r="C1" s="34" t="s">
        <v>223</v>
      </c>
      <c r="D1" s="36" t="s">
        <v>224</v>
      </c>
      <c r="E1" s="122" t="s">
        <v>71</v>
      </c>
      <c r="F1" s="82" t="s">
        <v>225</v>
      </c>
    </row>
    <row r="2" spans="1:6" ht="12.75">
      <c r="A2" s="239"/>
      <c r="B2" s="38"/>
      <c r="C2" s="29"/>
      <c r="D2" s="30"/>
      <c r="E2" s="142" t="s">
        <v>22</v>
      </c>
      <c r="F2" s="90" t="s">
        <v>22</v>
      </c>
    </row>
    <row r="3" spans="1:6" ht="12.75">
      <c r="A3" s="221"/>
      <c r="B3" s="3"/>
      <c r="C3" s="7"/>
      <c r="D3" s="9"/>
      <c r="E3" s="126"/>
      <c r="F3" s="85"/>
    </row>
    <row r="4" spans="1:6" ht="12.75">
      <c r="A4" s="221"/>
      <c r="B4" s="3" t="s">
        <v>389</v>
      </c>
      <c r="C4" s="7"/>
      <c r="D4" s="9"/>
      <c r="E4" s="126"/>
      <c r="F4" s="85"/>
    </row>
    <row r="5" spans="1:6" ht="12.75">
      <c r="A5" s="221"/>
      <c r="B5" s="3"/>
      <c r="C5" s="7"/>
      <c r="D5" s="9"/>
      <c r="E5" s="126"/>
      <c r="F5" s="85"/>
    </row>
    <row r="6" spans="1:6" ht="51" customHeight="1">
      <c r="A6" s="221"/>
      <c r="B6" s="24" t="s">
        <v>42</v>
      </c>
      <c r="C6" s="7"/>
      <c r="D6" s="9"/>
      <c r="E6" s="126"/>
      <c r="F6" s="85"/>
    </row>
    <row r="7" spans="1:6" ht="12.75">
      <c r="A7" s="221"/>
      <c r="B7" s="24"/>
      <c r="C7" s="7"/>
      <c r="D7" s="9"/>
      <c r="E7" s="126"/>
      <c r="F7" s="85"/>
    </row>
    <row r="8" spans="1:6" ht="12.75">
      <c r="A8" s="221"/>
      <c r="B8" s="3" t="s">
        <v>515</v>
      </c>
      <c r="C8" s="7"/>
      <c r="D8" s="9"/>
      <c r="E8" s="126"/>
      <c r="F8" s="85"/>
    </row>
    <row r="9" spans="1:6" ht="12.75">
      <c r="A9" s="221"/>
      <c r="B9" s="1"/>
      <c r="C9" s="7"/>
      <c r="D9" s="9"/>
      <c r="E9" s="126"/>
      <c r="F9" s="85"/>
    </row>
    <row r="10" spans="1:6" ht="25.5">
      <c r="A10" s="6"/>
      <c r="B10" s="1" t="s">
        <v>322</v>
      </c>
      <c r="C10" s="7"/>
      <c r="D10" s="9"/>
      <c r="E10" s="127"/>
      <c r="F10" s="85"/>
    </row>
    <row r="11" spans="1:6" ht="12.75">
      <c r="A11" s="6"/>
      <c r="B11" s="8"/>
      <c r="C11" s="7"/>
      <c r="D11" s="9"/>
      <c r="E11" s="127"/>
      <c r="F11" s="85"/>
    </row>
    <row r="12" spans="1:6" ht="12.75">
      <c r="A12" s="221" t="s">
        <v>174</v>
      </c>
      <c r="B12" s="8" t="s">
        <v>211</v>
      </c>
      <c r="C12" s="7" t="s">
        <v>100</v>
      </c>
      <c r="D12" s="9">
        <v>1</v>
      </c>
      <c r="E12" s="209"/>
      <c r="F12" s="85">
        <f>D12*E12</f>
        <v>0</v>
      </c>
    </row>
    <row r="13" spans="1:6" ht="12.75">
      <c r="A13" s="221"/>
      <c r="B13" s="8"/>
      <c r="C13" s="7"/>
      <c r="D13" s="9"/>
      <c r="E13" s="126"/>
      <c r="F13" s="85"/>
    </row>
    <row r="14" spans="1:6" ht="38.25">
      <c r="A14" s="221"/>
      <c r="B14" s="1" t="s">
        <v>279</v>
      </c>
      <c r="C14" s="7"/>
      <c r="D14" s="9"/>
      <c r="E14" s="127"/>
      <c r="F14" s="85"/>
    </row>
    <row r="15" spans="1:6" ht="12.75">
      <c r="A15" s="221"/>
      <c r="B15" s="8"/>
      <c r="C15" s="7"/>
      <c r="D15" s="9"/>
      <c r="E15" s="127"/>
      <c r="F15" s="85"/>
    </row>
    <row r="16" spans="1:6" ht="12.75">
      <c r="A16" s="221" t="s">
        <v>175</v>
      </c>
      <c r="B16" s="8" t="s">
        <v>211</v>
      </c>
      <c r="C16" s="7" t="s">
        <v>162</v>
      </c>
      <c r="D16" s="9">
        <v>1</v>
      </c>
      <c r="E16" s="209"/>
      <c r="F16" s="85" t="s">
        <v>544</v>
      </c>
    </row>
    <row r="17" spans="1:6" ht="12.75">
      <c r="A17" s="221"/>
      <c r="B17" s="8"/>
      <c r="C17" s="7"/>
      <c r="D17" s="9"/>
      <c r="E17" s="126"/>
      <c r="F17" s="85"/>
    </row>
    <row r="18" spans="1:6" ht="53.25" customHeight="1">
      <c r="A18" s="221"/>
      <c r="B18" s="1" t="s">
        <v>406</v>
      </c>
      <c r="C18" s="7"/>
      <c r="D18" s="9"/>
      <c r="E18" s="127"/>
      <c r="F18" s="85"/>
    </row>
    <row r="19" spans="1:6" ht="12.75">
      <c r="A19" s="221"/>
      <c r="B19" s="8"/>
      <c r="C19" s="7"/>
      <c r="D19" s="9"/>
      <c r="E19" s="127"/>
      <c r="F19" s="85"/>
    </row>
    <row r="20" spans="1:6" ht="12.75">
      <c r="A20" s="221" t="s">
        <v>176</v>
      </c>
      <c r="B20" s="8" t="s">
        <v>211</v>
      </c>
      <c r="C20" s="7" t="s">
        <v>162</v>
      </c>
      <c r="D20" s="9">
        <v>4</v>
      </c>
      <c r="E20" s="209"/>
      <c r="F20" s="85">
        <f>D20*E20</f>
        <v>0</v>
      </c>
    </row>
    <row r="21" spans="1:6" ht="12.75">
      <c r="A21" s="221"/>
      <c r="B21" s="8"/>
      <c r="C21" s="7"/>
      <c r="D21" s="9"/>
      <c r="E21" s="126"/>
      <c r="F21" s="85"/>
    </row>
    <row r="22" spans="1:6" ht="12.75">
      <c r="A22" s="221"/>
      <c r="B22" s="3" t="s">
        <v>516</v>
      </c>
      <c r="C22" s="7"/>
      <c r="D22" s="9"/>
      <c r="E22" s="126"/>
      <c r="F22" s="85"/>
    </row>
    <row r="23" spans="1:6" ht="12.75">
      <c r="A23" s="221"/>
      <c r="B23" s="8"/>
      <c r="C23" s="7"/>
      <c r="D23" s="9"/>
      <c r="E23" s="126"/>
      <c r="F23" s="85"/>
    </row>
    <row r="24" spans="2:6" ht="38.25">
      <c r="B24" s="1" t="s">
        <v>405</v>
      </c>
      <c r="C24" s="10"/>
      <c r="D24" s="9"/>
      <c r="E24" s="127"/>
      <c r="F24" s="85"/>
    </row>
    <row r="25" spans="1:6" ht="12.75">
      <c r="A25" s="221"/>
      <c r="B25" s="8"/>
      <c r="C25" s="7"/>
      <c r="D25" s="9"/>
      <c r="E25" s="127"/>
      <c r="F25" s="85"/>
    </row>
    <row r="26" spans="1:6" ht="12.75">
      <c r="A26" s="221" t="s">
        <v>177</v>
      </c>
      <c r="B26" s="8" t="s">
        <v>211</v>
      </c>
      <c r="C26" s="10" t="s">
        <v>162</v>
      </c>
      <c r="D26" s="9">
        <v>4</v>
      </c>
      <c r="E26" s="209"/>
      <c r="F26" s="85">
        <f>D26*E26</f>
        <v>0</v>
      </c>
    </row>
    <row r="27" spans="1:6" ht="12.75">
      <c r="A27" s="221"/>
      <c r="B27" s="8"/>
      <c r="C27" s="7"/>
      <c r="D27" s="9"/>
      <c r="E27" s="126"/>
      <c r="F27" s="85"/>
    </row>
    <row r="28" spans="1:6" ht="12.75">
      <c r="A28" s="221"/>
      <c r="B28" s="3" t="s">
        <v>517</v>
      </c>
      <c r="C28" s="7"/>
      <c r="D28" s="9"/>
      <c r="E28" s="126"/>
      <c r="F28" s="85"/>
    </row>
    <row r="29" spans="1:6" ht="12.75">
      <c r="A29" s="221"/>
      <c r="B29" s="8"/>
      <c r="C29" s="7"/>
      <c r="D29" s="9"/>
      <c r="E29" s="126"/>
      <c r="F29" s="85"/>
    </row>
    <row r="30" spans="1:6" ht="76.5">
      <c r="A30" s="221"/>
      <c r="B30" s="1" t="s">
        <v>397</v>
      </c>
      <c r="C30" s="7"/>
      <c r="D30" s="9"/>
      <c r="E30" s="127"/>
      <c r="F30" s="85"/>
    </row>
    <row r="31" spans="1:6" ht="12.75">
      <c r="A31" s="221"/>
      <c r="B31" s="8"/>
      <c r="C31" s="7"/>
      <c r="D31" s="9"/>
      <c r="E31" s="127"/>
      <c r="F31" s="85"/>
    </row>
    <row r="32" spans="1:6" ht="12.75">
      <c r="A32" s="221" t="s">
        <v>178</v>
      </c>
      <c r="B32" s="8" t="s">
        <v>211</v>
      </c>
      <c r="C32" s="7" t="s">
        <v>100</v>
      </c>
      <c r="D32" s="9">
        <v>1</v>
      </c>
      <c r="E32" s="209"/>
      <c r="F32" s="85">
        <f>D32*E32</f>
        <v>0</v>
      </c>
    </row>
    <row r="33" spans="1:6" ht="12.75">
      <c r="A33" s="221"/>
      <c r="B33" s="8"/>
      <c r="C33" s="7"/>
      <c r="D33" s="9"/>
      <c r="E33" s="127"/>
      <c r="F33" s="85"/>
    </row>
    <row r="34" spans="1:6" ht="12.75">
      <c r="A34" s="221"/>
      <c r="B34" s="8"/>
      <c r="C34" s="7"/>
      <c r="D34" s="9"/>
      <c r="E34" s="127"/>
      <c r="F34" s="85"/>
    </row>
    <row r="35" spans="1:6" ht="12.75">
      <c r="A35" s="221"/>
      <c r="B35" s="8"/>
      <c r="C35" s="7"/>
      <c r="D35" s="9"/>
      <c r="E35" s="127"/>
      <c r="F35" s="85"/>
    </row>
    <row r="36" spans="1:6" ht="12.75">
      <c r="A36" s="221"/>
      <c r="B36" s="8"/>
      <c r="C36" s="7"/>
      <c r="D36" s="9"/>
      <c r="E36" s="127"/>
      <c r="F36" s="85"/>
    </row>
    <row r="37" spans="1:6" ht="12.75">
      <c r="A37" s="221"/>
      <c r="B37" s="8"/>
      <c r="C37" s="7"/>
      <c r="D37" s="9"/>
      <c r="E37" s="127"/>
      <c r="F37" s="85"/>
    </row>
    <row r="38" spans="1:6" ht="12.75">
      <c r="A38" s="221"/>
      <c r="B38" s="8"/>
      <c r="C38" s="7"/>
      <c r="D38" s="9"/>
      <c r="E38" s="127"/>
      <c r="F38" s="85"/>
    </row>
    <row r="39" spans="1:6" ht="12.75">
      <c r="A39" s="221"/>
      <c r="B39" s="24"/>
      <c r="C39" s="7"/>
      <c r="D39" s="9"/>
      <c r="E39" s="147"/>
      <c r="F39" s="259"/>
    </row>
    <row r="40" spans="1:6" ht="12.75">
      <c r="A40" s="240"/>
      <c r="B40" s="37" t="s">
        <v>215</v>
      </c>
      <c r="C40" s="18"/>
      <c r="D40" s="19"/>
      <c r="E40" s="148"/>
      <c r="F40" s="260">
        <f>SUM(F12:F39)</f>
        <v>0</v>
      </c>
    </row>
    <row r="41" spans="1:6" ht="12.75">
      <c r="A41" s="221"/>
      <c r="B41" s="31" t="s">
        <v>216</v>
      </c>
      <c r="C41" s="7"/>
      <c r="D41" s="9"/>
      <c r="E41" s="147"/>
      <c r="F41" s="261">
        <f>F40</f>
        <v>0</v>
      </c>
    </row>
    <row r="42" spans="1:6" ht="12.75">
      <c r="A42" s="221"/>
      <c r="B42" s="31"/>
      <c r="C42" s="7"/>
      <c r="D42" s="9"/>
      <c r="E42" s="147"/>
      <c r="F42" s="260"/>
    </row>
    <row r="43" spans="1:6" ht="12.75">
      <c r="A43" s="221"/>
      <c r="B43" s="3" t="s">
        <v>518</v>
      </c>
      <c r="C43" s="7"/>
      <c r="D43" s="9"/>
      <c r="E43" s="126"/>
      <c r="F43" s="85"/>
    </row>
    <row r="44" spans="1:6" ht="12.75">
      <c r="A44" s="221"/>
      <c r="B44" s="4"/>
      <c r="C44" s="7"/>
      <c r="D44" s="9"/>
      <c r="E44" s="126"/>
      <c r="F44" s="85"/>
    </row>
    <row r="45" spans="1:6" ht="29.25" customHeight="1">
      <c r="A45" s="221"/>
      <c r="B45" s="1" t="s">
        <v>398</v>
      </c>
      <c r="C45" s="7"/>
      <c r="D45" s="9"/>
      <c r="E45" s="127"/>
      <c r="F45" s="85"/>
    </row>
    <row r="46" spans="1:6" ht="12.75">
      <c r="A46" s="221"/>
      <c r="B46" s="8"/>
      <c r="C46" s="7"/>
      <c r="D46" s="9"/>
      <c r="E46" s="127"/>
      <c r="F46" s="85"/>
    </row>
    <row r="47" spans="1:6" ht="12.75">
      <c r="A47" s="221" t="s">
        <v>174</v>
      </c>
      <c r="B47" s="8" t="s">
        <v>211</v>
      </c>
      <c r="C47" s="7" t="s">
        <v>100</v>
      </c>
      <c r="D47" s="9">
        <v>1</v>
      </c>
      <c r="E47" s="209"/>
      <c r="F47" s="85">
        <f>D47*E47</f>
        <v>0</v>
      </c>
    </row>
    <row r="48" spans="1:6" ht="12.75">
      <c r="A48" s="221"/>
      <c r="B48" s="8"/>
      <c r="C48" s="7"/>
      <c r="D48" s="9"/>
      <c r="E48" s="126"/>
      <c r="F48" s="85"/>
    </row>
    <row r="49" spans="1:6" ht="120" customHeight="1">
      <c r="A49" s="221"/>
      <c r="B49" s="1" t="s">
        <v>490</v>
      </c>
      <c r="C49" s="7"/>
      <c r="D49" s="9"/>
      <c r="E49" s="127"/>
      <c r="F49" s="85"/>
    </row>
    <row r="50" spans="1:6" ht="12.75">
      <c r="A50" s="221"/>
      <c r="B50" s="8"/>
      <c r="C50" s="7"/>
      <c r="D50" s="9"/>
      <c r="E50" s="126"/>
      <c r="F50" s="85"/>
    </row>
    <row r="51" spans="1:26" ht="12.75">
      <c r="A51" s="221" t="s">
        <v>175</v>
      </c>
      <c r="B51" s="386" t="s">
        <v>211</v>
      </c>
      <c r="C51" s="7" t="s">
        <v>100</v>
      </c>
      <c r="D51" s="9">
        <v>1</v>
      </c>
      <c r="E51" s="209"/>
      <c r="F51" s="85">
        <f>D51*E51</f>
        <v>0</v>
      </c>
      <c r="G51" s="13"/>
      <c r="H51" s="13"/>
      <c r="I51" s="262"/>
      <c r="J51" s="247"/>
      <c r="K51" s="247"/>
      <c r="L51" s="247"/>
      <c r="M51" s="247"/>
      <c r="N51" s="7"/>
      <c r="O51" s="247"/>
      <c r="P51" s="247"/>
      <c r="Q51" s="247"/>
      <c r="R51" s="7"/>
      <c r="S51" s="247"/>
      <c r="T51" s="7"/>
      <c r="U51" s="247"/>
      <c r="V51" s="7"/>
      <c r="W51" s="247"/>
      <c r="X51" s="7"/>
      <c r="Y51" s="247"/>
      <c r="Z51" s="248"/>
    </row>
    <row r="52" spans="1:6" ht="12.75">
      <c r="A52" s="221"/>
      <c r="B52" s="8"/>
      <c r="C52" s="7"/>
      <c r="D52" s="9"/>
      <c r="E52" s="126"/>
      <c r="F52" s="85"/>
    </row>
    <row r="53" spans="1:6" ht="25.5">
      <c r="A53" s="221" t="s">
        <v>176</v>
      </c>
      <c r="B53" s="8" t="s">
        <v>519</v>
      </c>
      <c r="C53" s="7" t="s">
        <v>100</v>
      </c>
      <c r="D53" s="9">
        <v>1</v>
      </c>
      <c r="E53" s="209"/>
      <c r="F53" s="85">
        <f>D53*E53</f>
        <v>0</v>
      </c>
    </row>
    <row r="54" spans="1:6" ht="12.75">
      <c r="A54" s="221"/>
      <c r="B54" s="8"/>
      <c r="C54" s="7"/>
      <c r="D54" s="9"/>
      <c r="E54" s="126"/>
      <c r="F54" s="85"/>
    </row>
    <row r="55" spans="1:6" ht="12.75">
      <c r="A55" s="221"/>
      <c r="B55" s="3" t="s">
        <v>520</v>
      </c>
      <c r="C55" s="7"/>
      <c r="D55" s="9"/>
      <c r="E55" s="126"/>
      <c r="F55" s="85"/>
    </row>
    <row r="56" spans="1:6" ht="12.75">
      <c r="A56" s="221"/>
      <c r="C56" s="7"/>
      <c r="D56" s="9"/>
      <c r="E56" s="126"/>
      <c r="F56" s="85"/>
    </row>
    <row r="57" spans="1:6" ht="213.75" customHeight="1">
      <c r="A57" s="221"/>
      <c r="B57" s="107" t="s">
        <v>616</v>
      </c>
      <c r="C57" s="7"/>
      <c r="D57" s="9"/>
      <c r="E57" s="127"/>
      <c r="F57" s="85"/>
    </row>
    <row r="58" spans="1:6" ht="12.75">
      <c r="A58" s="221"/>
      <c r="B58" s="207"/>
      <c r="C58" s="7"/>
      <c r="D58" s="9"/>
      <c r="E58" s="127"/>
      <c r="F58" s="85"/>
    </row>
    <row r="59" spans="1:6" ht="12.75">
      <c r="A59" s="221" t="s">
        <v>177</v>
      </c>
      <c r="B59" s="8" t="s">
        <v>211</v>
      </c>
      <c r="C59" s="7" t="s">
        <v>100</v>
      </c>
      <c r="D59" s="9">
        <v>1</v>
      </c>
      <c r="E59" s="209"/>
      <c r="F59" s="85">
        <f>D59*E59</f>
        <v>0</v>
      </c>
    </row>
    <row r="60" spans="1:6" ht="12.75">
      <c r="A60" s="221"/>
      <c r="B60" s="207"/>
      <c r="C60" s="7"/>
      <c r="D60" s="9"/>
      <c r="E60" s="127"/>
      <c r="F60" s="85"/>
    </row>
    <row r="61" spans="1:6" ht="12.75">
      <c r="A61" s="221"/>
      <c r="B61" s="207"/>
      <c r="C61" s="7"/>
      <c r="D61" s="9"/>
      <c r="E61" s="127"/>
      <c r="F61" s="85"/>
    </row>
    <row r="62" spans="1:6" ht="12.75">
      <c r="A62" s="221"/>
      <c r="B62" s="207"/>
      <c r="C62" s="7"/>
      <c r="D62" s="9"/>
      <c r="E62" s="127"/>
      <c r="F62" s="85"/>
    </row>
    <row r="63" spans="1:6" ht="12.75">
      <c r="A63" s="221"/>
      <c r="B63" s="207"/>
      <c r="C63" s="7"/>
      <c r="D63" s="9"/>
      <c r="E63" s="127"/>
      <c r="F63" s="85"/>
    </row>
    <row r="64" spans="1:6" ht="12.75">
      <c r="A64" s="221"/>
      <c r="B64" s="207"/>
      <c r="C64" s="7"/>
      <c r="D64" s="9"/>
      <c r="E64" s="127"/>
      <c r="F64" s="85"/>
    </row>
    <row r="65" spans="1:6" ht="12.75">
      <c r="A65" s="221"/>
      <c r="B65" s="207"/>
      <c r="C65" s="7"/>
      <c r="D65" s="9"/>
      <c r="E65" s="127"/>
      <c r="F65" s="85"/>
    </row>
    <row r="66" spans="1:6" ht="12.75">
      <c r="A66" s="221"/>
      <c r="B66" s="207"/>
      <c r="C66" s="7"/>
      <c r="D66" s="9"/>
      <c r="E66" s="127"/>
      <c r="F66" s="85"/>
    </row>
    <row r="67" spans="1:6" ht="12.75">
      <c r="A67" s="221"/>
      <c r="B67" s="24"/>
      <c r="C67" s="7"/>
      <c r="D67" s="9"/>
      <c r="E67" s="147"/>
      <c r="F67" s="259"/>
    </row>
    <row r="68" spans="1:6" ht="12.75">
      <c r="A68" s="240"/>
      <c r="B68" s="37" t="s">
        <v>215</v>
      </c>
      <c r="C68" s="18"/>
      <c r="D68" s="19"/>
      <c r="E68" s="148"/>
      <c r="F68" s="260">
        <f>SUM(F41:F67)</f>
        <v>0</v>
      </c>
    </row>
    <row r="69" spans="1:6" ht="12.75">
      <c r="A69" s="221"/>
      <c r="B69" s="31" t="s">
        <v>216</v>
      </c>
      <c r="C69" s="7"/>
      <c r="D69" s="9"/>
      <c r="E69" s="147"/>
      <c r="F69" s="261">
        <f>F68</f>
        <v>0</v>
      </c>
    </row>
    <row r="70" spans="1:6" ht="12.75">
      <c r="A70" s="221"/>
      <c r="B70" s="31"/>
      <c r="C70" s="7"/>
      <c r="D70" s="9"/>
      <c r="E70" s="147"/>
      <c r="F70" s="260"/>
    </row>
    <row r="71" spans="1:6" ht="12.75">
      <c r="A71" s="221"/>
      <c r="B71" s="384" t="s">
        <v>521</v>
      </c>
      <c r="C71" s="7"/>
      <c r="D71" s="9"/>
      <c r="E71" s="126"/>
      <c r="F71" s="85"/>
    </row>
    <row r="72" spans="1:6" ht="12.75">
      <c r="A72" s="221"/>
      <c r="B72" s="6"/>
      <c r="C72" s="7"/>
      <c r="D72" s="9"/>
      <c r="E72" s="126"/>
      <c r="F72" s="85"/>
    </row>
    <row r="73" spans="1:6" ht="42" customHeight="1">
      <c r="A73" s="221"/>
      <c r="B73" s="385" t="s">
        <v>542</v>
      </c>
      <c r="C73" s="12"/>
      <c r="D73" s="92"/>
      <c r="E73" s="127"/>
      <c r="F73" s="153"/>
    </row>
    <row r="74" spans="1:6" ht="12.75">
      <c r="A74" s="221"/>
      <c r="B74" s="97"/>
      <c r="C74" s="7"/>
      <c r="D74" s="9"/>
      <c r="E74" s="127"/>
      <c r="F74" s="85"/>
    </row>
    <row r="75" spans="1:6" ht="12.75">
      <c r="A75" s="221" t="s">
        <v>174</v>
      </c>
      <c r="B75" s="8" t="s">
        <v>211</v>
      </c>
      <c r="C75" s="7" t="s">
        <v>100</v>
      </c>
      <c r="D75" s="9">
        <v>1</v>
      </c>
      <c r="E75" s="209"/>
      <c r="F75" s="85">
        <f>D75*E75</f>
        <v>0</v>
      </c>
    </row>
    <row r="76" spans="1:6" ht="12.75">
      <c r="A76" s="221"/>
      <c r="B76" s="97"/>
      <c r="C76" s="7"/>
      <c r="D76" s="9"/>
      <c r="E76" s="126"/>
      <c r="F76" s="85"/>
    </row>
    <row r="77" spans="1:6" ht="111.75" customHeight="1">
      <c r="A77" s="221"/>
      <c r="B77" s="385" t="s">
        <v>522</v>
      </c>
      <c r="C77" s="7"/>
      <c r="D77" s="9"/>
      <c r="E77" s="127"/>
      <c r="F77" s="85"/>
    </row>
    <row r="78" spans="1:6" ht="12.75">
      <c r="A78" s="221"/>
      <c r="B78" s="97"/>
      <c r="C78" s="7"/>
      <c r="D78" s="9"/>
      <c r="E78" s="127"/>
      <c r="F78" s="85"/>
    </row>
    <row r="79" spans="1:6" ht="12.75">
      <c r="A79" s="221" t="s">
        <v>175</v>
      </c>
      <c r="B79" s="8" t="s">
        <v>211</v>
      </c>
      <c r="C79" s="7" t="s">
        <v>100</v>
      </c>
      <c r="D79" s="9">
        <v>1</v>
      </c>
      <c r="E79" s="209"/>
      <c r="F79" s="85">
        <f>D79*E79</f>
        <v>0</v>
      </c>
    </row>
    <row r="80" spans="1:6" ht="12.75" customHeight="1">
      <c r="A80" s="221"/>
      <c r="B80" s="97"/>
      <c r="C80" s="7"/>
      <c r="D80" s="9"/>
      <c r="E80" s="126"/>
      <c r="F80" s="85"/>
    </row>
    <row r="81" spans="1:6" ht="30" customHeight="1">
      <c r="A81" s="221" t="s">
        <v>176</v>
      </c>
      <c r="B81" s="24" t="s">
        <v>653</v>
      </c>
      <c r="C81" s="7" t="s">
        <v>84</v>
      </c>
      <c r="D81" s="9">
        <v>1</v>
      </c>
      <c r="E81" s="126">
        <v>5000</v>
      </c>
      <c r="F81" s="85">
        <f>D81*E81</f>
        <v>5000</v>
      </c>
    </row>
    <row r="82" spans="1:6" ht="12.75">
      <c r="A82" s="221"/>
      <c r="B82" s="24"/>
      <c r="C82" s="7"/>
      <c r="D82" s="9"/>
      <c r="E82" s="126"/>
      <c r="F82" s="85"/>
    </row>
    <row r="83" spans="1:6" ht="12.75">
      <c r="A83" s="221"/>
      <c r="B83" s="24"/>
      <c r="C83" s="7"/>
      <c r="D83" s="9"/>
      <c r="E83" s="126"/>
      <c r="F83" s="85"/>
    </row>
    <row r="84" spans="1:6" ht="12.75">
      <c r="A84" s="221"/>
      <c r="B84" s="24"/>
      <c r="C84" s="7"/>
      <c r="D84" s="9"/>
      <c r="E84" s="126"/>
      <c r="F84" s="85"/>
    </row>
    <row r="85" spans="1:6" ht="12.75">
      <c r="A85" s="221"/>
      <c r="B85" s="24"/>
      <c r="C85" s="7"/>
      <c r="D85" s="9"/>
      <c r="E85" s="126"/>
      <c r="F85" s="85"/>
    </row>
    <row r="86" spans="1:6" ht="12.75">
      <c r="A86" s="221"/>
      <c r="B86" s="24"/>
      <c r="C86" s="7"/>
      <c r="D86" s="9"/>
      <c r="E86" s="126"/>
      <c r="F86" s="85"/>
    </row>
    <row r="87" spans="1:6" ht="12.75">
      <c r="A87" s="221"/>
      <c r="B87" s="24"/>
      <c r="C87" s="7"/>
      <c r="D87" s="9"/>
      <c r="E87" s="126"/>
      <c r="F87" s="85"/>
    </row>
    <row r="88" spans="1:6" ht="12.75">
      <c r="A88" s="221"/>
      <c r="B88" s="24"/>
      <c r="C88" s="7"/>
      <c r="D88" s="9"/>
      <c r="E88" s="126"/>
      <c r="F88" s="85"/>
    </row>
    <row r="89" spans="1:6" ht="12.75">
      <c r="A89" s="221"/>
      <c r="B89" s="24"/>
      <c r="C89" s="7"/>
      <c r="D89" s="9"/>
      <c r="E89" s="126"/>
      <c r="F89" s="85"/>
    </row>
    <row r="90" spans="1:6" ht="12.75">
      <c r="A90" s="221"/>
      <c r="B90" s="24"/>
      <c r="C90" s="7"/>
      <c r="D90" s="9"/>
      <c r="E90" s="126"/>
      <c r="F90" s="85"/>
    </row>
    <row r="91" spans="1:6" ht="12.75">
      <c r="A91" s="221"/>
      <c r="B91" s="24"/>
      <c r="C91" s="7"/>
      <c r="D91" s="9"/>
      <c r="E91" s="126"/>
      <c r="F91" s="85"/>
    </row>
    <row r="92" spans="1:6" ht="12.75">
      <c r="A92" s="221"/>
      <c r="B92" s="24"/>
      <c r="C92" s="7"/>
      <c r="D92" s="9"/>
      <c r="E92" s="126"/>
      <c r="F92" s="85"/>
    </row>
    <row r="93" spans="1:6" ht="12.75">
      <c r="A93" s="221"/>
      <c r="B93" s="24"/>
      <c r="C93" s="7"/>
      <c r="D93" s="9"/>
      <c r="E93" s="126"/>
      <c r="F93" s="85"/>
    </row>
    <row r="94" spans="1:6" ht="12.75">
      <c r="A94" s="221"/>
      <c r="B94" s="24"/>
      <c r="C94" s="7"/>
      <c r="D94" s="9"/>
      <c r="E94" s="126"/>
      <c r="F94" s="85"/>
    </row>
    <row r="95" spans="1:6" ht="12.75">
      <c r="A95" s="221"/>
      <c r="B95" s="24"/>
      <c r="C95" s="7"/>
      <c r="D95" s="9"/>
      <c r="E95" s="126"/>
      <c r="F95" s="85"/>
    </row>
    <row r="96" spans="1:6" ht="12.75">
      <c r="A96" s="221"/>
      <c r="B96" s="24"/>
      <c r="C96" s="7"/>
      <c r="D96" s="9"/>
      <c r="E96" s="126"/>
      <c r="F96" s="85"/>
    </row>
    <row r="97" spans="1:6" ht="12.75">
      <c r="A97" s="221"/>
      <c r="B97" s="24"/>
      <c r="C97" s="7"/>
      <c r="D97" s="9"/>
      <c r="E97" s="126"/>
      <c r="F97" s="85"/>
    </row>
    <row r="98" spans="1:6" ht="12.75">
      <c r="A98" s="221"/>
      <c r="B98" s="24"/>
      <c r="C98" s="7"/>
      <c r="D98" s="9"/>
      <c r="E98" s="126"/>
      <c r="F98" s="85"/>
    </row>
    <row r="99" spans="1:6" ht="12.75">
      <c r="A99" s="221"/>
      <c r="B99" s="24"/>
      <c r="C99" s="7"/>
      <c r="D99" s="9"/>
      <c r="E99" s="126"/>
      <c r="F99" s="85"/>
    </row>
    <row r="100" spans="1:6" ht="12.75">
      <c r="A100" s="221"/>
      <c r="B100" s="24"/>
      <c r="C100" s="7"/>
      <c r="D100" s="9"/>
      <c r="E100" s="126"/>
      <c r="F100" s="85"/>
    </row>
    <row r="101" spans="1:6" ht="12.75">
      <c r="A101" s="221"/>
      <c r="B101" s="24"/>
      <c r="C101" s="7"/>
      <c r="D101" s="9"/>
      <c r="E101" s="126"/>
      <c r="F101" s="85"/>
    </row>
    <row r="102" spans="1:6" ht="12.75">
      <c r="A102" s="221"/>
      <c r="B102" s="24"/>
      <c r="C102" s="7"/>
      <c r="D102" s="9"/>
      <c r="E102" s="126"/>
      <c r="F102" s="85"/>
    </row>
    <row r="103" spans="1:6" ht="12.75">
      <c r="A103" s="221"/>
      <c r="B103" s="24"/>
      <c r="C103" s="7"/>
      <c r="D103" s="9"/>
      <c r="E103" s="126"/>
      <c r="F103" s="85"/>
    </row>
    <row r="104" spans="1:6" ht="12.75">
      <c r="A104" s="221"/>
      <c r="B104" s="24"/>
      <c r="C104" s="7"/>
      <c r="D104" s="9"/>
      <c r="E104" s="126"/>
      <c r="F104" s="85"/>
    </row>
    <row r="105" spans="1:6" ht="12.75">
      <c r="A105" s="221"/>
      <c r="B105" s="24"/>
      <c r="C105" s="7"/>
      <c r="D105" s="9"/>
      <c r="E105" s="126"/>
      <c r="F105" s="85"/>
    </row>
    <row r="106" spans="1:6" ht="12.75">
      <c r="A106" s="221"/>
      <c r="B106" s="24"/>
      <c r="C106" s="7"/>
      <c r="D106" s="9"/>
      <c r="E106" s="126"/>
      <c r="F106" s="85"/>
    </row>
    <row r="107" spans="1:6" ht="12.75">
      <c r="A107" s="221"/>
      <c r="B107" s="24"/>
      <c r="C107" s="7"/>
      <c r="D107" s="9"/>
      <c r="E107" s="126"/>
      <c r="F107" s="85"/>
    </row>
    <row r="108" spans="1:6" ht="12.75">
      <c r="A108" s="221"/>
      <c r="B108" s="24"/>
      <c r="C108" s="7"/>
      <c r="D108" s="9"/>
      <c r="E108" s="126"/>
      <c r="F108" s="85"/>
    </row>
    <row r="109" spans="1:6" ht="31.5" customHeight="1">
      <c r="A109" s="241"/>
      <c r="B109" s="233" t="s">
        <v>161</v>
      </c>
      <c r="C109" s="234"/>
      <c r="D109" s="235"/>
      <c r="E109" s="237"/>
      <c r="F109" s="96">
        <f>SUM(F69:F108)</f>
        <v>5000</v>
      </c>
    </row>
    <row r="110" spans="4:5" ht="12.75">
      <c r="D110" s="16"/>
      <c r="E110" s="143"/>
    </row>
    <row r="111" spans="4:5" ht="12.75">
      <c r="D111" s="16"/>
      <c r="E111" s="143"/>
    </row>
    <row r="112" spans="4:5" ht="12.75">
      <c r="D112" s="16"/>
      <c r="E112" s="143"/>
    </row>
    <row r="113" spans="4:5" ht="12.75">
      <c r="D113" s="16"/>
      <c r="E113" s="143"/>
    </row>
    <row r="114" spans="4:5" ht="12.75">
      <c r="D114" s="16"/>
      <c r="E114" s="143"/>
    </row>
    <row r="115" spans="4:5" ht="12.75">
      <c r="D115" s="16"/>
      <c r="E115" s="143"/>
    </row>
    <row r="116" spans="4:5" ht="12.75">
      <c r="D116" s="16"/>
      <c r="E116" s="143"/>
    </row>
    <row r="117" spans="4:5" ht="12.75">
      <c r="D117" s="16"/>
      <c r="E117" s="143"/>
    </row>
    <row r="118" spans="4:5" ht="12.75">
      <c r="D118" s="16"/>
      <c r="E118" s="143"/>
    </row>
    <row r="119" spans="4:5" ht="12.75">
      <c r="D119" s="16"/>
      <c r="E119" s="143"/>
    </row>
    <row r="120" spans="4:5" ht="12.75">
      <c r="D120" s="16"/>
      <c r="E120" s="143"/>
    </row>
    <row r="121" spans="4:5" ht="12.75">
      <c r="D121" s="16"/>
      <c r="E121" s="143"/>
    </row>
    <row r="122" spans="4:5" ht="12.75">
      <c r="D122" s="16"/>
      <c r="E122" s="143"/>
    </row>
    <row r="123" spans="4:5" ht="12.75">
      <c r="D123" s="16"/>
      <c r="E123" s="143"/>
    </row>
    <row r="124" spans="4:5" ht="12.75">
      <c r="D124" s="16"/>
      <c r="E124" s="143"/>
    </row>
    <row r="125" spans="4:5" ht="12.75">
      <c r="D125" s="16"/>
      <c r="E125" s="143"/>
    </row>
    <row r="126" spans="4:5" ht="12.75">
      <c r="D126" s="16"/>
      <c r="E126" s="143"/>
    </row>
    <row r="127" spans="4:5" ht="12.75">
      <c r="D127" s="16"/>
      <c r="E127" s="143"/>
    </row>
    <row r="128" spans="4:5" ht="12.75">
      <c r="D128" s="16"/>
      <c r="E128" s="143"/>
    </row>
    <row r="129" spans="4:5" ht="12.75">
      <c r="D129" s="16"/>
      <c r="E129" s="143"/>
    </row>
    <row r="130" spans="4:5" ht="12.75">
      <c r="D130" s="16"/>
      <c r="E130" s="143"/>
    </row>
    <row r="131" spans="4:5" ht="12.75">
      <c r="D131" s="16"/>
      <c r="E131" s="143"/>
    </row>
    <row r="132" spans="4:5" ht="12.75">
      <c r="D132" s="16"/>
      <c r="E132" s="143"/>
    </row>
    <row r="133" spans="4:5" ht="12.75">
      <c r="D133" s="16"/>
      <c r="E133" s="143"/>
    </row>
    <row r="134" spans="4:5" ht="12.75">
      <c r="D134" s="16"/>
      <c r="E134" s="143"/>
    </row>
    <row r="135" spans="4:5" ht="12.75">
      <c r="D135" s="16"/>
      <c r="E135" s="143"/>
    </row>
    <row r="136" spans="4:5" ht="12.75">
      <c r="D136" s="16"/>
      <c r="E136" s="143"/>
    </row>
    <row r="137" spans="4:5" ht="12.75">
      <c r="D137" s="16"/>
      <c r="E137" s="143"/>
    </row>
    <row r="138" spans="4:5" ht="12.75">
      <c r="D138" s="16"/>
      <c r="E138" s="143"/>
    </row>
    <row r="139" spans="4:5" ht="12.75">
      <c r="D139" s="16"/>
      <c r="E139" s="143"/>
    </row>
    <row r="140" spans="4:5" ht="12.75">
      <c r="D140" s="16"/>
      <c r="E140" s="143"/>
    </row>
    <row r="141" spans="4:5" ht="12.75">
      <c r="D141" s="16"/>
      <c r="E141" s="143"/>
    </row>
    <row r="142" spans="4:5" ht="12.75">
      <c r="D142" s="16"/>
      <c r="E142" s="143"/>
    </row>
    <row r="143" spans="4:5" ht="12.75">
      <c r="D143" s="16"/>
      <c r="E143" s="143"/>
    </row>
    <row r="144" spans="4:5" ht="12.75">
      <c r="D144" s="16"/>
      <c r="E144" s="143"/>
    </row>
    <row r="145" spans="4:5" ht="12.75">
      <c r="D145" s="16"/>
      <c r="E145" s="143"/>
    </row>
    <row r="146" spans="4:5" ht="12.75">
      <c r="D146" s="16"/>
      <c r="E146" s="143"/>
    </row>
    <row r="147" spans="4:5" ht="12.75">
      <c r="D147" s="16"/>
      <c r="E147" s="143"/>
    </row>
  </sheetData>
  <sheetProtection/>
  <printOptions/>
  <pageMargins left="0.984251968503937" right="0.984251968503937" top="0.984251968503937" bottom="0.984251968503937" header="0.5118110236220472" footer="0.5118110236220472"/>
  <pageSetup horizontalDpi="600" verticalDpi="600" orientation="portrait" paperSize="9" r:id="rId1"/>
  <headerFooter alignWithMargins="0">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6.xml><?xml version="1.0" encoding="utf-8"?>
<worksheet xmlns="http://schemas.openxmlformats.org/spreadsheetml/2006/main" xmlns:r="http://schemas.openxmlformats.org/officeDocument/2006/relationships">
  <sheetPr>
    <tabColor rgb="FF00B050"/>
  </sheetPr>
  <dimension ref="A1:AA218"/>
  <sheetViews>
    <sheetView view="pageBreakPreview" zoomScaleNormal="70" zoomScaleSheetLayoutView="100" workbookViewId="0" topLeftCell="A157">
      <selection activeCell="E37" sqref="E37:E38"/>
    </sheetView>
  </sheetViews>
  <sheetFormatPr defaultColWidth="9.140625" defaultRowHeight="12.75"/>
  <cols>
    <col min="1" max="1" width="5.8515625" style="242" customWidth="1"/>
    <col min="2" max="2" width="49.00390625" style="362" customWidth="1"/>
    <col min="3" max="4" width="6.8515625" style="374" customWidth="1"/>
    <col min="5" max="5" width="10.421875" style="149" customWidth="1"/>
    <col min="6" max="6" width="12.57421875" style="363" customWidth="1"/>
    <col min="7" max="7" width="10.421875" style="6" customWidth="1"/>
    <col min="8" max="8" width="10.28125" style="246" hidden="1" customWidth="1"/>
    <col min="9" max="10" width="10.28125" style="6" hidden="1" customWidth="1"/>
    <col min="11" max="11" width="9.8515625" style="6" hidden="1" customWidth="1"/>
    <col min="12" max="12" width="10.28125" style="6" hidden="1" customWidth="1"/>
    <col min="13" max="13" width="10.140625" style="6" hidden="1" customWidth="1"/>
    <col min="14" max="15" width="10.28125" style="6" hidden="1" customWidth="1"/>
    <col min="16" max="16" width="10.28125" style="246" hidden="1" customWidth="1"/>
    <col min="17" max="17" width="9.7109375" style="6" hidden="1" customWidth="1"/>
    <col min="18" max="18" width="10.28125" style="6" hidden="1" customWidth="1"/>
    <col min="19" max="19" width="9.7109375" style="6" hidden="1" customWidth="1"/>
    <col min="20" max="20" width="10.28125" style="6" hidden="1" customWidth="1"/>
    <col min="21" max="21" width="10.00390625" style="6" hidden="1" customWidth="1"/>
    <col min="22" max="24" width="10.28125" style="6" hidden="1" customWidth="1"/>
    <col min="25" max="25" width="10.140625" style="6" hidden="1" customWidth="1"/>
    <col min="26" max="26" width="8.7109375" style="6" hidden="1" customWidth="1"/>
    <col min="27" max="27" width="0" style="6" hidden="1" customWidth="1"/>
    <col min="28" max="16384" width="9.140625" style="6" customWidth="1"/>
  </cols>
  <sheetData>
    <row r="1" spans="1:27" s="5" customFormat="1" ht="13.5" thickTop="1">
      <c r="A1" s="238" t="s">
        <v>47</v>
      </c>
      <c r="B1" s="35" t="s">
        <v>68</v>
      </c>
      <c r="C1" s="238" t="s">
        <v>223</v>
      </c>
      <c r="D1" s="371" t="s">
        <v>224</v>
      </c>
      <c r="E1" s="122" t="s">
        <v>71</v>
      </c>
      <c r="F1" s="93" t="s">
        <v>225</v>
      </c>
      <c r="G1" s="356"/>
      <c r="H1" s="483" t="s">
        <v>469</v>
      </c>
      <c r="I1" s="478"/>
      <c r="J1" s="477" t="s">
        <v>470</v>
      </c>
      <c r="K1" s="478"/>
      <c r="L1" s="477" t="s">
        <v>471</v>
      </c>
      <c r="M1" s="478"/>
      <c r="N1" s="477" t="s">
        <v>472</v>
      </c>
      <c r="O1" s="478"/>
      <c r="P1" s="477" t="s">
        <v>473</v>
      </c>
      <c r="Q1" s="478"/>
      <c r="R1" s="477" t="s">
        <v>474</v>
      </c>
      <c r="S1" s="478"/>
      <c r="T1" s="477" t="s">
        <v>475</v>
      </c>
      <c r="U1" s="478"/>
      <c r="V1" s="477" t="s">
        <v>476</v>
      </c>
      <c r="W1" s="478"/>
      <c r="X1" s="477" t="s">
        <v>477</v>
      </c>
      <c r="Y1" s="478"/>
      <c r="Z1" s="481" t="s">
        <v>478</v>
      </c>
      <c r="AA1" s="5" t="s">
        <v>225</v>
      </c>
    </row>
    <row r="2" spans="1:26" ht="12.75">
      <c r="A2" s="239"/>
      <c r="B2" s="357"/>
      <c r="C2" s="239"/>
      <c r="D2" s="372"/>
      <c r="E2" s="142" t="s">
        <v>22</v>
      </c>
      <c r="F2" s="94" t="s">
        <v>22</v>
      </c>
      <c r="G2" s="15"/>
      <c r="H2" s="484"/>
      <c r="I2" s="480"/>
      <c r="J2" s="479"/>
      <c r="K2" s="480"/>
      <c r="L2" s="479"/>
      <c r="M2" s="480"/>
      <c r="N2" s="479"/>
      <c r="O2" s="480"/>
      <c r="P2" s="479"/>
      <c r="Q2" s="480"/>
      <c r="R2" s="479"/>
      <c r="S2" s="480"/>
      <c r="T2" s="479"/>
      <c r="U2" s="480"/>
      <c r="V2" s="479"/>
      <c r="W2" s="480"/>
      <c r="X2" s="479"/>
      <c r="Y2" s="480"/>
      <c r="Z2" s="482"/>
    </row>
    <row r="3" spans="1:26" ht="12.75">
      <c r="A3" s="221"/>
      <c r="B3" s="358"/>
      <c r="C3" s="221"/>
      <c r="D3" s="242"/>
      <c r="E3" s="174"/>
      <c r="F3" s="98"/>
      <c r="G3" s="13"/>
      <c r="H3" s="247"/>
      <c r="I3" s="247"/>
      <c r="J3" s="247"/>
      <c r="K3" s="247"/>
      <c r="L3" s="359"/>
      <c r="M3" s="247"/>
      <c r="N3" s="7"/>
      <c r="O3" s="247"/>
      <c r="P3" s="247"/>
      <c r="Q3" s="247"/>
      <c r="R3" s="7"/>
      <c r="S3" s="247"/>
      <c r="T3" s="7"/>
      <c r="U3" s="247"/>
      <c r="V3" s="7"/>
      <c r="W3" s="247"/>
      <c r="X3" s="7"/>
      <c r="Y3" s="247"/>
      <c r="Z3" s="248"/>
    </row>
    <row r="4" spans="1:26" ht="12.75">
      <c r="A4" s="252"/>
      <c r="B4" s="360" t="s">
        <v>491</v>
      </c>
      <c r="C4" s="252"/>
      <c r="D4" s="373"/>
      <c r="E4" s="174"/>
      <c r="F4" s="98"/>
      <c r="G4" s="13"/>
      <c r="H4" s="247"/>
      <c r="I4" s="247"/>
      <c r="J4" s="247"/>
      <c r="K4" s="247"/>
      <c r="L4" s="359"/>
      <c r="M4" s="247"/>
      <c r="N4" s="7"/>
      <c r="O4" s="247"/>
      <c r="P4" s="247"/>
      <c r="Q4" s="247"/>
      <c r="R4" s="7"/>
      <c r="S4" s="247"/>
      <c r="T4" s="7"/>
      <c r="U4" s="247"/>
      <c r="V4" s="7"/>
      <c r="W4" s="247"/>
      <c r="X4" s="7"/>
      <c r="Y4" s="247"/>
      <c r="Z4" s="248"/>
    </row>
    <row r="5" spans="1:26" ht="12.75">
      <c r="A5" s="252"/>
      <c r="B5" s="360"/>
      <c r="C5" s="252"/>
      <c r="D5" s="373"/>
      <c r="E5" s="174"/>
      <c r="F5" s="98"/>
      <c r="G5" s="13"/>
      <c r="H5" s="247"/>
      <c r="I5" s="247"/>
      <c r="J5" s="247"/>
      <c r="K5" s="247"/>
      <c r="L5" s="359"/>
      <c r="M5" s="247"/>
      <c r="N5" s="7"/>
      <c r="O5" s="247"/>
      <c r="P5" s="247"/>
      <c r="Q5" s="247"/>
      <c r="R5" s="7"/>
      <c r="S5" s="247"/>
      <c r="T5" s="7"/>
      <c r="U5" s="247"/>
      <c r="V5" s="7"/>
      <c r="W5" s="247"/>
      <c r="X5" s="7"/>
      <c r="Y5" s="247"/>
      <c r="Z5" s="248"/>
    </row>
    <row r="6" spans="1:26" ht="12.75">
      <c r="A6" s="252"/>
      <c r="B6" s="360" t="s">
        <v>485</v>
      </c>
      <c r="C6" s="252"/>
      <c r="D6" s="373"/>
      <c r="E6" s="174"/>
      <c r="F6" s="98"/>
      <c r="G6" s="13"/>
      <c r="H6" s="247"/>
      <c r="I6" s="247"/>
      <c r="J6" s="247"/>
      <c r="K6" s="247"/>
      <c r="L6" s="359"/>
      <c r="M6" s="247"/>
      <c r="N6" s="7"/>
      <c r="O6" s="247"/>
      <c r="P6" s="247"/>
      <c r="Q6" s="247"/>
      <c r="R6" s="7"/>
      <c r="S6" s="247"/>
      <c r="T6" s="7"/>
      <c r="U6" s="247"/>
      <c r="V6" s="7"/>
      <c r="W6" s="247"/>
      <c r="X6" s="7"/>
      <c r="Y6" s="247"/>
      <c r="Z6" s="248"/>
    </row>
    <row r="7" spans="1:26" ht="12.75">
      <c r="A7" s="252"/>
      <c r="B7" s="361"/>
      <c r="C7" s="252"/>
      <c r="D7" s="373"/>
      <c r="E7" s="174"/>
      <c r="F7" s="98"/>
      <c r="G7" s="13"/>
      <c r="H7" s="247"/>
      <c r="I7" s="247"/>
      <c r="J7" s="247"/>
      <c r="K7" s="247"/>
      <c r="L7" s="359"/>
      <c r="M7" s="247"/>
      <c r="N7" s="7"/>
      <c r="O7" s="247"/>
      <c r="P7" s="247"/>
      <c r="Q7" s="247"/>
      <c r="R7" s="7"/>
      <c r="S7" s="247"/>
      <c r="T7" s="7"/>
      <c r="U7" s="247"/>
      <c r="V7" s="7"/>
      <c r="W7" s="247"/>
      <c r="X7" s="7"/>
      <c r="Y7" s="247"/>
      <c r="Z7" s="248"/>
    </row>
    <row r="8" spans="1:26" ht="63.75">
      <c r="A8" s="252"/>
      <c r="B8" s="91" t="s">
        <v>493</v>
      </c>
      <c r="C8" s="252"/>
      <c r="D8" s="373"/>
      <c r="E8" s="174"/>
      <c r="F8" s="98"/>
      <c r="G8" s="13"/>
      <c r="H8" s="247"/>
      <c r="I8" s="247"/>
      <c r="J8" s="247"/>
      <c r="K8" s="247"/>
      <c r="L8" s="359"/>
      <c r="M8" s="247"/>
      <c r="N8" s="7"/>
      <c r="O8" s="247"/>
      <c r="P8" s="247"/>
      <c r="Q8" s="247"/>
      <c r="R8" s="7"/>
      <c r="S8" s="247"/>
      <c r="T8" s="7"/>
      <c r="U8" s="247"/>
      <c r="V8" s="7"/>
      <c r="W8" s="247"/>
      <c r="X8" s="7"/>
      <c r="Y8" s="247"/>
      <c r="Z8" s="248"/>
    </row>
    <row r="9" spans="1:26" ht="12.75">
      <c r="A9" s="252"/>
      <c r="B9" s="91"/>
      <c r="C9" s="252"/>
      <c r="D9" s="373"/>
      <c r="E9" s="174"/>
      <c r="F9" s="98"/>
      <c r="G9" s="13"/>
      <c r="H9" s="247"/>
      <c r="I9" s="247"/>
      <c r="J9" s="247"/>
      <c r="K9" s="247"/>
      <c r="L9" s="359"/>
      <c r="M9" s="247"/>
      <c r="N9" s="7"/>
      <c r="O9" s="247"/>
      <c r="P9" s="247"/>
      <c r="Q9" s="247"/>
      <c r="R9" s="7"/>
      <c r="S9" s="247"/>
      <c r="T9" s="7"/>
      <c r="U9" s="247"/>
      <c r="V9" s="7"/>
      <c r="W9" s="247"/>
      <c r="X9" s="7"/>
      <c r="Y9" s="247"/>
      <c r="Z9" s="248"/>
    </row>
    <row r="10" spans="1:26" ht="38.25">
      <c r="A10" s="252"/>
      <c r="B10" s="3" t="s">
        <v>617</v>
      </c>
      <c r="C10" s="252"/>
      <c r="D10" s="373"/>
      <c r="E10" s="174"/>
      <c r="F10" s="98"/>
      <c r="G10" s="13"/>
      <c r="H10" s="247"/>
      <c r="I10" s="247"/>
      <c r="J10" s="247"/>
      <c r="K10" s="247"/>
      <c r="L10" s="359"/>
      <c r="M10" s="247"/>
      <c r="N10" s="7"/>
      <c r="O10" s="247"/>
      <c r="P10" s="247"/>
      <c r="Q10" s="247"/>
      <c r="R10" s="7"/>
      <c r="S10" s="247"/>
      <c r="T10" s="7"/>
      <c r="U10" s="247"/>
      <c r="V10" s="7"/>
      <c r="W10" s="247"/>
      <c r="X10" s="7"/>
      <c r="Y10" s="247"/>
      <c r="Z10" s="248"/>
    </row>
    <row r="11" spans="1:26" ht="12.75">
      <c r="A11" s="252"/>
      <c r="B11" s="91"/>
      <c r="C11" s="252"/>
      <c r="D11" s="373"/>
      <c r="E11" s="174"/>
      <c r="F11" s="98"/>
      <c r="G11" s="13"/>
      <c r="H11" s="247"/>
      <c r="I11" s="247"/>
      <c r="J11" s="247"/>
      <c r="K11" s="247"/>
      <c r="L11" s="359"/>
      <c r="M11" s="247"/>
      <c r="N11" s="7"/>
      <c r="O11" s="247"/>
      <c r="P11" s="247"/>
      <c r="Q11" s="247"/>
      <c r="R11" s="7"/>
      <c r="S11" s="247"/>
      <c r="T11" s="7"/>
      <c r="U11" s="247"/>
      <c r="V11" s="7"/>
      <c r="W11" s="247"/>
      <c r="X11" s="7"/>
      <c r="Y11" s="247"/>
      <c r="Z11" s="248"/>
    </row>
    <row r="12" spans="1:26" ht="63.75">
      <c r="A12" s="221"/>
      <c r="B12" s="383" t="s">
        <v>492</v>
      </c>
      <c r="C12" s="221"/>
      <c r="D12" s="365"/>
      <c r="E12" s="174"/>
      <c r="F12" s="98"/>
      <c r="G12" s="13"/>
      <c r="H12" s="247"/>
      <c r="I12" s="247"/>
      <c r="J12" s="247"/>
      <c r="K12" s="247"/>
      <c r="L12" s="359"/>
      <c r="M12" s="247"/>
      <c r="N12" s="7"/>
      <c r="O12" s="247"/>
      <c r="P12" s="247"/>
      <c r="Q12" s="247"/>
      <c r="R12" s="7"/>
      <c r="S12" s="247"/>
      <c r="T12" s="7"/>
      <c r="U12" s="247"/>
      <c r="V12" s="7"/>
      <c r="W12" s="247"/>
      <c r="X12" s="7"/>
      <c r="Y12" s="247"/>
      <c r="Z12" s="248"/>
    </row>
    <row r="13" spans="1:26" ht="12.75">
      <c r="A13" s="221"/>
      <c r="B13" s="24"/>
      <c r="C13" s="221"/>
      <c r="D13" s="365"/>
      <c r="E13" s="174"/>
      <c r="F13" s="98"/>
      <c r="G13" s="13"/>
      <c r="H13" s="247"/>
      <c r="I13" s="247"/>
      <c r="J13" s="247"/>
      <c r="K13" s="247"/>
      <c r="L13" s="359"/>
      <c r="M13" s="247"/>
      <c r="N13" s="7"/>
      <c r="O13" s="247"/>
      <c r="P13" s="247"/>
      <c r="Q13" s="247"/>
      <c r="R13" s="7"/>
      <c r="S13" s="247"/>
      <c r="T13" s="7"/>
      <c r="U13" s="247"/>
      <c r="V13" s="7"/>
      <c r="W13" s="247"/>
      <c r="X13" s="7"/>
      <c r="Y13" s="247"/>
      <c r="Z13" s="248"/>
    </row>
    <row r="14" spans="1:26" ht="12.75">
      <c r="A14" s="221" t="s">
        <v>174</v>
      </c>
      <c r="B14" s="24" t="s">
        <v>211</v>
      </c>
      <c r="C14" s="221" t="s">
        <v>28</v>
      </c>
      <c r="D14" s="365">
        <v>1</v>
      </c>
      <c r="E14" s="208"/>
      <c r="F14" s="98">
        <f>D14*E14</f>
        <v>0</v>
      </c>
      <c r="G14" s="13"/>
      <c r="H14" s="247"/>
      <c r="I14" s="247"/>
      <c r="J14" s="247"/>
      <c r="K14" s="247"/>
      <c r="L14" s="359"/>
      <c r="M14" s="247"/>
      <c r="N14" s="7"/>
      <c r="O14" s="247"/>
      <c r="P14" s="247"/>
      <c r="Q14" s="247"/>
      <c r="R14" s="7"/>
      <c r="S14" s="247"/>
      <c r="T14" s="7"/>
      <c r="U14" s="247"/>
      <c r="V14" s="7"/>
      <c r="W14" s="247"/>
      <c r="X14" s="7"/>
      <c r="Y14" s="247"/>
      <c r="Z14" s="248"/>
    </row>
    <row r="15" spans="1:26" ht="12.75">
      <c r="A15" s="221"/>
      <c r="B15" s="24"/>
      <c r="C15" s="221"/>
      <c r="D15" s="365"/>
      <c r="E15" s="174"/>
      <c r="F15" s="98"/>
      <c r="G15" s="13"/>
      <c r="H15" s="247"/>
      <c r="I15" s="247"/>
      <c r="J15" s="247"/>
      <c r="K15" s="247"/>
      <c r="L15" s="359"/>
      <c r="M15" s="247"/>
      <c r="N15" s="7"/>
      <c r="O15" s="247"/>
      <c r="P15" s="247"/>
      <c r="Q15" s="247"/>
      <c r="R15" s="7"/>
      <c r="S15" s="247"/>
      <c r="T15" s="7"/>
      <c r="U15" s="247"/>
      <c r="V15" s="7"/>
      <c r="W15" s="247"/>
      <c r="X15" s="7"/>
      <c r="Y15" s="247"/>
      <c r="Z15" s="248"/>
    </row>
    <row r="16" spans="1:26" ht="65.25" customHeight="1">
      <c r="A16" s="221"/>
      <c r="B16" s="25" t="s">
        <v>486</v>
      </c>
      <c r="C16" s="221"/>
      <c r="D16" s="365"/>
      <c r="E16" s="174"/>
      <c r="F16" s="98"/>
      <c r="G16" s="13"/>
      <c r="H16" s="247"/>
      <c r="I16" s="247"/>
      <c r="J16" s="247"/>
      <c r="K16" s="247"/>
      <c r="L16" s="359"/>
      <c r="M16" s="247"/>
      <c r="N16" s="7"/>
      <c r="O16" s="247"/>
      <c r="P16" s="247"/>
      <c r="Q16" s="247"/>
      <c r="R16" s="7"/>
      <c r="S16" s="247"/>
      <c r="T16" s="7"/>
      <c r="U16" s="247"/>
      <c r="V16" s="7"/>
      <c r="W16" s="247"/>
      <c r="X16" s="7"/>
      <c r="Y16" s="247"/>
      <c r="Z16" s="248"/>
    </row>
    <row r="17" spans="1:26" ht="12.75">
      <c r="A17" s="221"/>
      <c r="B17" s="24"/>
      <c r="C17" s="221"/>
      <c r="D17" s="365"/>
      <c r="E17" s="174"/>
      <c r="F17" s="98"/>
      <c r="G17" s="13"/>
      <c r="H17" s="247"/>
      <c r="I17" s="247"/>
      <c r="J17" s="247"/>
      <c r="K17" s="247"/>
      <c r="L17" s="359"/>
      <c r="M17" s="247"/>
      <c r="N17" s="7"/>
      <c r="O17" s="247"/>
      <c r="P17" s="247"/>
      <c r="Q17" s="247"/>
      <c r="R17" s="7"/>
      <c r="S17" s="247"/>
      <c r="T17" s="7"/>
      <c r="U17" s="247"/>
      <c r="V17" s="7"/>
      <c r="W17" s="247"/>
      <c r="X17" s="7"/>
      <c r="Y17" s="247"/>
      <c r="Z17" s="248"/>
    </row>
    <row r="18" spans="1:26" ht="12.75">
      <c r="A18" s="221"/>
      <c r="B18" s="32" t="s">
        <v>618</v>
      </c>
      <c r="C18" s="221"/>
      <c r="D18" s="365"/>
      <c r="E18" s="174"/>
      <c r="F18" s="98"/>
      <c r="G18" s="13"/>
      <c r="H18" s="247"/>
      <c r="I18" s="247"/>
      <c r="J18" s="247"/>
      <c r="K18" s="247"/>
      <c r="L18" s="359"/>
      <c r="M18" s="247"/>
      <c r="N18" s="7"/>
      <c r="O18" s="247"/>
      <c r="P18" s="247"/>
      <c r="Q18" s="247"/>
      <c r="R18" s="7"/>
      <c r="S18" s="247"/>
      <c r="T18" s="7"/>
      <c r="U18" s="247"/>
      <c r="V18" s="7"/>
      <c r="W18" s="247"/>
      <c r="X18" s="7"/>
      <c r="Y18" s="247"/>
      <c r="Z18" s="248"/>
    </row>
    <row r="19" spans="1:26" ht="12.75">
      <c r="A19" s="221"/>
      <c r="B19" s="24"/>
      <c r="C19" s="221"/>
      <c r="D19" s="365"/>
      <c r="E19" s="174"/>
      <c r="F19" s="98"/>
      <c r="G19" s="13"/>
      <c r="H19" s="247"/>
      <c r="I19" s="247"/>
      <c r="J19" s="247"/>
      <c r="K19" s="247"/>
      <c r="L19" s="359"/>
      <c r="M19" s="247"/>
      <c r="N19" s="7"/>
      <c r="O19" s="247"/>
      <c r="P19" s="247"/>
      <c r="Q19" s="247"/>
      <c r="R19" s="7"/>
      <c r="S19" s="247"/>
      <c r="T19" s="7"/>
      <c r="U19" s="247"/>
      <c r="V19" s="7"/>
      <c r="W19" s="247"/>
      <c r="X19" s="7"/>
      <c r="Y19" s="247"/>
      <c r="Z19" s="248"/>
    </row>
    <row r="20" spans="1:26" ht="63.75">
      <c r="A20" s="221"/>
      <c r="B20" s="25" t="s">
        <v>654</v>
      </c>
      <c r="C20" s="221"/>
      <c r="D20" s="365"/>
      <c r="E20" s="174"/>
      <c r="F20" s="98"/>
      <c r="G20" s="13"/>
      <c r="H20" s="247"/>
      <c r="I20" s="247"/>
      <c r="J20" s="247"/>
      <c r="K20" s="247"/>
      <c r="L20" s="359"/>
      <c r="M20" s="247"/>
      <c r="N20" s="7"/>
      <c r="O20" s="247"/>
      <c r="P20" s="247"/>
      <c r="Q20" s="247"/>
      <c r="R20" s="7"/>
      <c r="S20" s="247"/>
      <c r="T20" s="7"/>
      <c r="U20" s="247"/>
      <c r="V20" s="7"/>
      <c r="W20" s="247"/>
      <c r="X20" s="7"/>
      <c r="Y20" s="247"/>
      <c r="Z20" s="248"/>
    </row>
    <row r="21" spans="1:26" ht="12.75">
      <c r="A21" s="221"/>
      <c r="B21" s="24"/>
      <c r="C21" s="221"/>
      <c r="D21" s="365"/>
      <c r="E21" s="174"/>
      <c r="F21" s="98"/>
      <c r="G21" s="13"/>
      <c r="H21" s="247"/>
      <c r="I21" s="247"/>
      <c r="J21" s="247"/>
      <c r="K21" s="247"/>
      <c r="L21" s="359"/>
      <c r="M21" s="247"/>
      <c r="N21" s="7"/>
      <c r="O21" s="247"/>
      <c r="P21" s="247"/>
      <c r="Q21" s="247"/>
      <c r="R21" s="7"/>
      <c r="S21" s="247"/>
      <c r="T21" s="7"/>
      <c r="U21" s="247"/>
      <c r="V21" s="7"/>
      <c r="W21" s="247"/>
      <c r="X21" s="7"/>
      <c r="Y21" s="247"/>
      <c r="Z21" s="248"/>
    </row>
    <row r="22" spans="1:26" ht="63.75">
      <c r="A22" s="221" t="s">
        <v>175</v>
      </c>
      <c r="B22" s="24" t="s">
        <v>632</v>
      </c>
      <c r="C22" s="221" t="s">
        <v>563</v>
      </c>
      <c r="D22" s="365">
        <v>1</v>
      </c>
      <c r="E22" s="208"/>
      <c r="F22" s="98">
        <f>D22*E22</f>
        <v>0</v>
      </c>
      <c r="G22" s="13"/>
      <c r="H22" s="247"/>
      <c r="I22" s="247"/>
      <c r="J22" s="247"/>
      <c r="K22" s="247"/>
      <c r="L22" s="359"/>
      <c r="M22" s="247"/>
      <c r="N22" s="7"/>
      <c r="O22" s="247"/>
      <c r="P22" s="247"/>
      <c r="Q22" s="247"/>
      <c r="R22" s="7"/>
      <c r="S22" s="247"/>
      <c r="T22" s="7"/>
      <c r="U22" s="247"/>
      <c r="V22" s="7"/>
      <c r="W22" s="247"/>
      <c r="X22" s="7"/>
      <c r="Y22" s="247"/>
      <c r="Z22" s="248"/>
    </row>
    <row r="23" spans="1:26" ht="12.75">
      <c r="A23" s="221"/>
      <c r="B23" s="24"/>
      <c r="C23" s="221"/>
      <c r="D23" s="365"/>
      <c r="E23" s="174"/>
      <c r="F23" s="98"/>
      <c r="G23" s="13"/>
      <c r="H23" s="247"/>
      <c r="I23" s="247"/>
      <c r="J23" s="247"/>
      <c r="K23" s="247"/>
      <c r="L23" s="359"/>
      <c r="M23" s="247"/>
      <c r="N23" s="7"/>
      <c r="O23" s="247"/>
      <c r="P23" s="247"/>
      <c r="Q23" s="247"/>
      <c r="R23" s="7"/>
      <c r="S23" s="247"/>
      <c r="T23" s="7"/>
      <c r="U23" s="247"/>
      <c r="V23" s="7"/>
      <c r="W23" s="247"/>
      <c r="X23" s="7"/>
      <c r="Y23" s="247"/>
      <c r="Z23" s="248"/>
    </row>
    <row r="24" spans="1:26" ht="12.75">
      <c r="A24" s="221"/>
      <c r="B24" s="32" t="s">
        <v>622</v>
      </c>
      <c r="C24" s="221"/>
      <c r="D24" s="365"/>
      <c r="E24" s="174"/>
      <c r="F24" s="98"/>
      <c r="G24" s="13"/>
      <c r="H24" s="247"/>
      <c r="I24" s="247"/>
      <c r="J24" s="247"/>
      <c r="K24" s="247"/>
      <c r="L24" s="359"/>
      <c r="M24" s="247"/>
      <c r="N24" s="7"/>
      <c r="O24" s="247"/>
      <c r="P24" s="247"/>
      <c r="Q24" s="247"/>
      <c r="R24" s="7"/>
      <c r="S24" s="247"/>
      <c r="T24" s="7"/>
      <c r="U24" s="247"/>
      <c r="V24" s="7"/>
      <c r="W24" s="247"/>
      <c r="X24" s="7"/>
      <c r="Y24" s="247"/>
      <c r="Z24" s="248"/>
    </row>
    <row r="25" spans="1:26" ht="12.75">
      <c r="A25" s="221"/>
      <c r="B25" s="32"/>
      <c r="C25" s="221"/>
      <c r="D25" s="365"/>
      <c r="E25" s="174"/>
      <c r="F25" s="98"/>
      <c r="G25" s="13"/>
      <c r="H25" s="247"/>
      <c r="I25" s="247"/>
      <c r="J25" s="247"/>
      <c r="K25" s="247"/>
      <c r="L25" s="359"/>
      <c r="M25" s="247"/>
      <c r="N25" s="7"/>
      <c r="O25" s="247"/>
      <c r="P25" s="247"/>
      <c r="Q25" s="247"/>
      <c r="R25" s="7"/>
      <c r="S25" s="247"/>
      <c r="T25" s="7"/>
      <c r="U25" s="247"/>
      <c r="V25" s="7"/>
      <c r="W25" s="247"/>
      <c r="X25" s="7"/>
      <c r="Y25" s="247"/>
      <c r="Z25" s="248"/>
    </row>
    <row r="26" spans="1:26" ht="89.25">
      <c r="A26" s="221"/>
      <c r="B26" s="25" t="s">
        <v>619</v>
      </c>
      <c r="C26" s="221"/>
      <c r="D26" s="365"/>
      <c r="E26" s="174"/>
      <c r="F26" s="98"/>
      <c r="G26" s="13"/>
      <c r="H26" s="247"/>
      <c r="I26" s="247"/>
      <c r="J26" s="247"/>
      <c r="K26" s="247"/>
      <c r="L26" s="359"/>
      <c r="M26" s="247"/>
      <c r="N26" s="7"/>
      <c r="O26" s="247"/>
      <c r="P26" s="247"/>
      <c r="Q26" s="247"/>
      <c r="R26" s="7"/>
      <c r="S26" s="247"/>
      <c r="T26" s="7"/>
      <c r="U26" s="247"/>
      <c r="V26" s="7"/>
      <c r="W26" s="247"/>
      <c r="X26" s="7"/>
      <c r="Y26" s="247"/>
      <c r="Z26" s="248"/>
    </row>
    <row r="27" spans="1:26" ht="12.75">
      <c r="A27" s="221"/>
      <c r="B27" s="24"/>
      <c r="C27" s="221"/>
      <c r="D27" s="365"/>
      <c r="E27" s="174"/>
      <c r="F27" s="98"/>
      <c r="G27" s="13"/>
      <c r="H27" s="247"/>
      <c r="I27" s="247"/>
      <c r="J27" s="247"/>
      <c r="K27" s="247"/>
      <c r="L27" s="359"/>
      <c r="M27" s="247"/>
      <c r="N27" s="7"/>
      <c r="O27" s="247"/>
      <c r="P27" s="247"/>
      <c r="Q27" s="247"/>
      <c r="R27" s="7"/>
      <c r="S27" s="247"/>
      <c r="T27" s="7"/>
      <c r="U27" s="247"/>
      <c r="V27" s="7"/>
      <c r="W27" s="247"/>
      <c r="X27" s="7"/>
      <c r="Y27" s="247"/>
      <c r="Z27" s="248"/>
    </row>
    <row r="28" spans="1:26" ht="12.75">
      <c r="A28" s="221" t="s">
        <v>176</v>
      </c>
      <c r="B28" s="24" t="s">
        <v>620</v>
      </c>
      <c r="C28" s="221" t="s">
        <v>563</v>
      </c>
      <c r="D28" s="365">
        <v>1</v>
      </c>
      <c r="E28" s="208"/>
      <c r="F28" s="98">
        <f>D28*E28</f>
        <v>0</v>
      </c>
      <c r="G28" s="13"/>
      <c r="H28" s="247"/>
      <c r="I28" s="247"/>
      <c r="J28" s="247"/>
      <c r="K28" s="247"/>
      <c r="L28" s="359"/>
      <c r="M28" s="247"/>
      <c r="N28" s="7"/>
      <c r="O28" s="247"/>
      <c r="P28" s="247"/>
      <c r="Q28" s="247"/>
      <c r="R28" s="7"/>
      <c r="S28" s="247"/>
      <c r="T28" s="7"/>
      <c r="U28" s="247"/>
      <c r="V28" s="7"/>
      <c r="W28" s="247"/>
      <c r="X28" s="7"/>
      <c r="Y28" s="247"/>
      <c r="Z28" s="248"/>
    </row>
    <row r="29" spans="1:26" ht="12.75">
      <c r="A29" s="221"/>
      <c r="B29" s="24"/>
      <c r="C29" s="221"/>
      <c r="D29" s="365"/>
      <c r="E29" s="174"/>
      <c r="F29" s="98"/>
      <c r="G29" s="13"/>
      <c r="H29" s="247"/>
      <c r="I29" s="247"/>
      <c r="J29" s="247"/>
      <c r="K29" s="247"/>
      <c r="L29" s="359"/>
      <c r="M29" s="247"/>
      <c r="N29" s="7"/>
      <c r="O29" s="247"/>
      <c r="P29" s="247"/>
      <c r="Q29" s="247"/>
      <c r="R29" s="7"/>
      <c r="S29" s="247"/>
      <c r="T29" s="7"/>
      <c r="U29" s="247"/>
      <c r="V29" s="7"/>
      <c r="W29" s="247"/>
      <c r="X29" s="7"/>
      <c r="Y29" s="247"/>
      <c r="Z29" s="248"/>
    </row>
    <row r="30" spans="1:26" ht="12.75">
      <c r="A30" s="221" t="s">
        <v>177</v>
      </c>
      <c r="B30" s="24" t="s">
        <v>621</v>
      </c>
      <c r="C30" s="221" t="s">
        <v>563</v>
      </c>
      <c r="D30" s="365">
        <v>1</v>
      </c>
      <c r="E30" s="208"/>
      <c r="F30" s="98">
        <f>D30*E30</f>
        <v>0</v>
      </c>
      <c r="G30" s="13"/>
      <c r="H30" s="247"/>
      <c r="I30" s="247"/>
      <c r="J30" s="247"/>
      <c r="K30" s="247"/>
      <c r="L30" s="359"/>
      <c r="M30" s="247"/>
      <c r="N30" s="7"/>
      <c r="O30" s="247"/>
      <c r="P30" s="247"/>
      <c r="Q30" s="247"/>
      <c r="R30" s="7"/>
      <c r="S30" s="247"/>
      <c r="T30" s="7"/>
      <c r="U30" s="247"/>
      <c r="V30" s="7"/>
      <c r="W30" s="247"/>
      <c r="X30" s="7"/>
      <c r="Y30" s="247"/>
      <c r="Z30" s="248"/>
    </row>
    <row r="31" spans="1:26" ht="12.75">
      <c r="A31" s="221"/>
      <c r="B31" s="24"/>
      <c r="C31" s="221"/>
      <c r="D31" s="365"/>
      <c r="E31" s="174"/>
      <c r="F31" s="98"/>
      <c r="G31" s="13"/>
      <c r="H31" s="247"/>
      <c r="I31" s="247"/>
      <c r="J31" s="247"/>
      <c r="K31" s="247"/>
      <c r="L31" s="359"/>
      <c r="M31" s="247"/>
      <c r="N31" s="7"/>
      <c r="O31" s="247"/>
      <c r="P31" s="247"/>
      <c r="Q31" s="247"/>
      <c r="R31" s="7"/>
      <c r="S31" s="247"/>
      <c r="T31" s="7"/>
      <c r="U31" s="247"/>
      <c r="V31" s="7"/>
      <c r="W31" s="247"/>
      <c r="X31" s="7"/>
      <c r="Y31" s="247"/>
      <c r="Z31" s="248"/>
    </row>
    <row r="32" spans="1:26" ht="38.25">
      <c r="A32" s="221"/>
      <c r="B32" s="25" t="s">
        <v>635</v>
      </c>
      <c r="C32" s="221"/>
      <c r="D32" s="365"/>
      <c r="E32" s="174"/>
      <c r="F32" s="98"/>
      <c r="G32" s="13"/>
      <c r="H32" s="247"/>
      <c r="I32" s="247"/>
      <c r="J32" s="247"/>
      <c r="K32" s="247"/>
      <c r="L32" s="359"/>
      <c r="M32" s="247"/>
      <c r="N32" s="7"/>
      <c r="O32" s="247"/>
      <c r="P32" s="247"/>
      <c r="Q32" s="247"/>
      <c r="R32" s="7"/>
      <c r="S32" s="247"/>
      <c r="T32" s="7"/>
      <c r="U32" s="247"/>
      <c r="V32" s="7"/>
      <c r="W32" s="247"/>
      <c r="X32" s="7"/>
      <c r="Y32" s="247"/>
      <c r="Z32" s="248"/>
    </row>
    <row r="33" spans="1:26" ht="12.75">
      <c r="A33" s="221"/>
      <c r="B33" s="24"/>
      <c r="C33" s="221"/>
      <c r="D33" s="365"/>
      <c r="E33" s="174"/>
      <c r="F33" s="98"/>
      <c r="G33" s="13"/>
      <c r="H33" s="247"/>
      <c r="I33" s="247"/>
      <c r="J33" s="247"/>
      <c r="K33" s="247"/>
      <c r="L33" s="359"/>
      <c r="M33" s="247"/>
      <c r="N33" s="7"/>
      <c r="O33" s="247"/>
      <c r="P33" s="247"/>
      <c r="Q33" s="247"/>
      <c r="R33" s="7"/>
      <c r="S33" s="247"/>
      <c r="T33" s="7"/>
      <c r="U33" s="247"/>
      <c r="V33" s="7"/>
      <c r="W33" s="247"/>
      <c r="X33" s="7"/>
      <c r="Y33" s="247"/>
      <c r="Z33" s="248"/>
    </row>
    <row r="34" spans="1:26" ht="12.75">
      <c r="A34" s="221" t="s">
        <v>178</v>
      </c>
      <c r="B34" s="24" t="s">
        <v>633</v>
      </c>
      <c r="C34" s="221"/>
      <c r="D34" s="365">
        <v>1</v>
      </c>
      <c r="E34" s="208"/>
      <c r="F34" s="98">
        <f>D34*E34</f>
        <v>0</v>
      </c>
      <c r="G34" s="13"/>
      <c r="H34" s="247"/>
      <c r="I34" s="247"/>
      <c r="J34" s="247"/>
      <c r="K34" s="247"/>
      <c r="L34" s="359"/>
      <c r="M34" s="247"/>
      <c r="N34" s="7"/>
      <c r="O34" s="247"/>
      <c r="P34" s="247"/>
      <c r="Q34" s="247"/>
      <c r="R34" s="7"/>
      <c r="S34" s="247"/>
      <c r="T34" s="7"/>
      <c r="U34" s="247"/>
      <c r="V34" s="7"/>
      <c r="W34" s="247"/>
      <c r="X34" s="7"/>
      <c r="Y34" s="247"/>
      <c r="Z34" s="248"/>
    </row>
    <row r="35" spans="1:26" ht="12.75">
      <c r="A35" s="221"/>
      <c r="B35" s="24"/>
      <c r="C35" s="221"/>
      <c r="D35" s="365"/>
      <c r="E35" s="174"/>
      <c r="F35" s="98"/>
      <c r="G35" s="13"/>
      <c r="H35" s="247"/>
      <c r="I35" s="247"/>
      <c r="J35" s="247"/>
      <c r="K35" s="247"/>
      <c r="L35" s="359"/>
      <c r="M35" s="247"/>
      <c r="N35" s="7"/>
      <c r="O35" s="247"/>
      <c r="P35" s="247"/>
      <c r="Q35" s="247"/>
      <c r="R35" s="7"/>
      <c r="S35" s="247"/>
      <c r="T35" s="7"/>
      <c r="U35" s="247"/>
      <c r="V35" s="7"/>
      <c r="W35" s="247"/>
      <c r="X35" s="7"/>
      <c r="Y35" s="247"/>
      <c r="Z35" s="248"/>
    </row>
    <row r="36" spans="1:26" ht="12.75">
      <c r="A36" s="221" t="s">
        <v>179</v>
      </c>
      <c r="B36" s="24" t="s">
        <v>634</v>
      </c>
      <c r="C36" s="221"/>
      <c r="D36" s="365">
        <v>1</v>
      </c>
      <c r="E36" s="208"/>
      <c r="F36" s="98">
        <f>D36*E36</f>
        <v>0</v>
      </c>
      <c r="G36" s="13"/>
      <c r="H36" s="247"/>
      <c r="I36" s="247"/>
      <c r="J36" s="247"/>
      <c r="K36" s="247"/>
      <c r="L36" s="359"/>
      <c r="M36" s="247"/>
      <c r="N36" s="7"/>
      <c r="O36" s="247"/>
      <c r="P36" s="247"/>
      <c r="Q36" s="247"/>
      <c r="R36" s="7"/>
      <c r="S36" s="247"/>
      <c r="T36" s="7"/>
      <c r="U36" s="247"/>
      <c r="V36" s="7"/>
      <c r="W36" s="247"/>
      <c r="X36" s="7"/>
      <c r="Y36" s="247"/>
      <c r="Z36" s="248"/>
    </row>
    <row r="37" spans="1:26" ht="12.75">
      <c r="A37" s="221"/>
      <c r="B37" s="24"/>
      <c r="C37" s="221"/>
      <c r="D37" s="365"/>
      <c r="E37" s="174"/>
      <c r="F37" s="98"/>
      <c r="G37" s="13"/>
      <c r="H37" s="247"/>
      <c r="I37" s="247"/>
      <c r="J37" s="247"/>
      <c r="K37" s="247"/>
      <c r="L37" s="359"/>
      <c r="M37" s="247"/>
      <c r="N37" s="7"/>
      <c r="O37" s="247"/>
      <c r="P37" s="247"/>
      <c r="Q37" s="247"/>
      <c r="R37" s="7"/>
      <c r="S37" s="247"/>
      <c r="T37" s="7"/>
      <c r="U37" s="247"/>
      <c r="V37" s="7"/>
      <c r="W37" s="247"/>
      <c r="X37" s="7"/>
      <c r="Y37" s="247"/>
      <c r="Z37" s="248"/>
    </row>
    <row r="38" spans="1:26" ht="12.75">
      <c r="A38" s="221"/>
      <c r="B38" s="24"/>
      <c r="C38" s="221"/>
      <c r="D38" s="365"/>
      <c r="E38" s="174"/>
      <c r="F38" s="98"/>
      <c r="G38" s="13"/>
      <c r="H38" s="247"/>
      <c r="I38" s="247"/>
      <c r="J38" s="247"/>
      <c r="K38" s="247"/>
      <c r="L38" s="359"/>
      <c r="M38" s="247"/>
      <c r="N38" s="7"/>
      <c r="O38" s="247"/>
      <c r="P38" s="247"/>
      <c r="Q38" s="247"/>
      <c r="R38" s="7"/>
      <c r="S38" s="247"/>
      <c r="T38" s="7"/>
      <c r="U38" s="247"/>
      <c r="V38" s="7"/>
      <c r="W38" s="247"/>
      <c r="X38" s="7"/>
      <c r="Y38" s="247"/>
      <c r="Z38" s="248"/>
    </row>
    <row r="39" spans="1:26" ht="12.75">
      <c r="A39" s="221"/>
      <c r="B39" s="24"/>
      <c r="C39" s="221"/>
      <c r="D39" s="365"/>
      <c r="E39" s="174"/>
      <c r="F39" s="98"/>
      <c r="G39" s="13"/>
      <c r="H39" s="247"/>
      <c r="I39" s="247"/>
      <c r="J39" s="247"/>
      <c r="K39" s="247"/>
      <c r="L39" s="359"/>
      <c r="M39" s="247"/>
      <c r="N39" s="7"/>
      <c r="O39" s="247"/>
      <c r="P39" s="247"/>
      <c r="Q39" s="247"/>
      <c r="R39" s="7"/>
      <c r="S39" s="247"/>
      <c r="T39" s="7"/>
      <c r="U39" s="247"/>
      <c r="V39" s="7"/>
      <c r="W39" s="247"/>
      <c r="X39" s="7"/>
      <c r="Y39" s="247"/>
      <c r="Z39" s="248"/>
    </row>
    <row r="40" spans="1:26" ht="12.75">
      <c r="A40" s="221"/>
      <c r="B40" s="24"/>
      <c r="C40" s="7"/>
      <c r="D40" s="9"/>
      <c r="E40" s="147"/>
      <c r="F40" s="259"/>
      <c r="G40" s="13"/>
      <c r="H40" s="247"/>
      <c r="I40" s="247"/>
      <c r="J40" s="247"/>
      <c r="K40" s="247"/>
      <c r="L40" s="359"/>
      <c r="M40" s="247"/>
      <c r="N40" s="7"/>
      <c r="O40" s="247"/>
      <c r="P40" s="247"/>
      <c r="Q40" s="247"/>
      <c r="R40" s="7"/>
      <c r="S40" s="247"/>
      <c r="T40" s="7"/>
      <c r="U40" s="247"/>
      <c r="V40" s="7"/>
      <c r="W40" s="247"/>
      <c r="X40" s="7"/>
      <c r="Y40" s="247"/>
      <c r="Z40" s="248"/>
    </row>
    <row r="41" spans="1:26" ht="12.75">
      <c r="A41" s="221"/>
      <c r="B41" s="37" t="s">
        <v>215</v>
      </c>
      <c r="C41" s="18"/>
      <c r="D41" s="19"/>
      <c r="E41" s="148"/>
      <c r="F41" s="260">
        <f>SUM(F4:F36)</f>
        <v>0</v>
      </c>
      <c r="G41" s="13"/>
      <c r="H41" s="247"/>
      <c r="I41" s="247"/>
      <c r="J41" s="247"/>
      <c r="K41" s="247"/>
      <c r="L41" s="359"/>
      <c r="M41" s="247"/>
      <c r="N41" s="7"/>
      <c r="O41" s="247"/>
      <c r="P41" s="247"/>
      <c r="Q41" s="247"/>
      <c r="R41" s="7"/>
      <c r="S41" s="247"/>
      <c r="T41" s="7"/>
      <c r="U41" s="247"/>
      <c r="V41" s="7"/>
      <c r="W41" s="247"/>
      <c r="X41" s="7"/>
      <c r="Y41" s="247"/>
      <c r="Z41" s="248"/>
    </row>
    <row r="42" spans="1:26" ht="12.75">
      <c r="A42" s="221"/>
      <c r="B42" s="31" t="s">
        <v>216</v>
      </c>
      <c r="C42" s="7"/>
      <c r="D42" s="9"/>
      <c r="E42" s="147"/>
      <c r="F42" s="261">
        <f>F41</f>
        <v>0</v>
      </c>
      <c r="G42" s="13"/>
      <c r="H42" s="247"/>
      <c r="I42" s="247"/>
      <c r="J42" s="247"/>
      <c r="K42" s="247"/>
      <c r="L42" s="359"/>
      <c r="M42" s="247"/>
      <c r="N42" s="7"/>
      <c r="O42" s="247"/>
      <c r="P42" s="247"/>
      <c r="Q42" s="247"/>
      <c r="R42" s="7"/>
      <c r="S42" s="247"/>
      <c r="T42" s="7"/>
      <c r="U42" s="247"/>
      <c r="V42" s="7"/>
      <c r="W42" s="247"/>
      <c r="X42" s="7"/>
      <c r="Y42" s="247"/>
      <c r="Z42" s="248"/>
    </row>
    <row r="43" spans="1:26" ht="12.75">
      <c r="A43" s="221"/>
      <c r="B43" s="31"/>
      <c r="C43" s="7"/>
      <c r="D43" s="9"/>
      <c r="E43" s="147"/>
      <c r="F43" s="260"/>
      <c r="G43" s="13"/>
      <c r="H43" s="247"/>
      <c r="I43" s="247"/>
      <c r="J43" s="247"/>
      <c r="K43" s="247"/>
      <c r="L43" s="359"/>
      <c r="M43" s="247"/>
      <c r="N43" s="7"/>
      <c r="O43" s="247"/>
      <c r="P43" s="247"/>
      <c r="Q43" s="247"/>
      <c r="R43" s="7"/>
      <c r="S43" s="247"/>
      <c r="T43" s="7"/>
      <c r="U43" s="247"/>
      <c r="V43" s="7"/>
      <c r="W43" s="247"/>
      <c r="X43" s="7"/>
      <c r="Y43" s="247"/>
      <c r="Z43" s="248"/>
    </row>
    <row r="44" spans="1:26" ht="12.75">
      <c r="A44" s="221"/>
      <c r="B44" s="24"/>
      <c r="C44" s="221"/>
      <c r="D44" s="365"/>
      <c r="E44" s="174"/>
      <c r="F44" s="98"/>
      <c r="G44" s="13"/>
      <c r="H44" s="247"/>
      <c r="I44" s="247"/>
      <c r="J44" s="247"/>
      <c r="K44" s="247"/>
      <c r="L44" s="359"/>
      <c r="M44" s="247"/>
      <c r="N44" s="7"/>
      <c r="O44" s="247"/>
      <c r="P44" s="247"/>
      <c r="Q44" s="247"/>
      <c r="R44" s="7"/>
      <c r="S44" s="247"/>
      <c r="T44" s="7"/>
      <c r="U44" s="247"/>
      <c r="V44" s="7"/>
      <c r="W44" s="247"/>
      <c r="X44" s="7"/>
      <c r="Y44" s="247"/>
      <c r="Z44" s="248"/>
    </row>
    <row r="45" spans="1:26" ht="12.75">
      <c r="A45" s="221"/>
      <c r="B45" s="32" t="s">
        <v>623</v>
      </c>
      <c r="C45" s="221"/>
      <c r="D45" s="365"/>
      <c r="E45" s="174"/>
      <c r="F45" s="98"/>
      <c r="G45" s="13"/>
      <c r="H45" s="247"/>
      <c r="I45" s="247"/>
      <c r="J45" s="247"/>
      <c r="K45" s="247"/>
      <c r="L45" s="359"/>
      <c r="M45" s="247"/>
      <c r="N45" s="7"/>
      <c r="O45" s="247"/>
      <c r="P45" s="247"/>
      <c r="Q45" s="247"/>
      <c r="R45" s="7"/>
      <c r="S45" s="247"/>
      <c r="T45" s="7"/>
      <c r="U45" s="247"/>
      <c r="V45" s="7"/>
      <c r="W45" s="247"/>
      <c r="X45" s="7"/>
      <c r="Y45" s="247"/>
      <c r="Z45" s="248"/>
    </row>
    <row r="46" spans="1:26" ht="12.75">
      <c r="A46" s="221"/>
      <c r="B46" s="24"/>
      <c r="C46" s="221"/>
      <c r="D46" s="365"/>
      <c r="E46" s="174"/>
      <c r="F46" s="98"/>
      <c r="G46" s="13"/>
      <c r="H46" s="247"/>
      <c r="I46" s="247"/>
      <c r="J46" s="247"/>
      <c r="K46" s="247"/>
      <c r="L46" s="359"/>
      <c r="M46" s="247"/>
      <c r="N46" s="7"/>
      <c r="O46" s="247"/>
      <c r="P46" s="247"/>
      <c r="Q46" s="247"/>
      <c r="R46" s="7"/>
      <c r="S46" s="247"/>
      <c r="T46" s="7"/>
      <c r="U46" s="247"/>
      <c r="V46" s="7"/>
      <c r="W46" s="247"/>
      <c r="X46" s="7"/>
      <c r="Y46" s="247"/>
      <c r="Z46" s="248"/>
    </row>
    <row r="47" spans="1:26" ht="76.5">
      <c r="A47" s="221"/>
      <c r="B47" s="25" t="s">
        <v>655</v>
      </c>
      <c r="D47" s="221"/>
      <c r="E47" s="174"/>
      <c r="F47" s="98"/>
      <c r="G47" s="13"/>
      <c r="H47" s="247"/>
      <c r="I47" s="247"/>
      <c r="J47" s="247"/>
      <c r="K47" s="247"/>
      <c r="L47" s="359"/>
      <c r="M47" s="247"/>
      <c r="N47" s="7"/>
      <c r="O47" s="247"/>
      <c r="P47" s="247"/>
      <c r="Q47" s="247"/>
      <c r="R47" s="7"/>
      <c r="S47" s="247"/>
      <c r="T47" s="7"/>
      <c r="U47" s="247"/>
      <c r="V47" s="7"/>
      <c r="W47" s="247"/>
      <c r="X47" s="7"/>
      <c r="Y47" s="247"/>
      <c r="Z47" s="248"/>
    </row>
    <row r="48" spans="1:26" ht="12.75">
      <c r="A48" s="221"/>
      <c r="B48" s="24"/>
      <c r="C48" s="7"/>
      <c r="D48" s="365"/>
      <c r="E48" s="174"/>
      <c r="F48" s="98"/>
      <c r="G48" s="13"/>
      <c r="H48" s="247"/>
      <c r="I48" s="247"/>
      <c r="J48" s="247"/>
      <c r="K48" s="247"/>
      <c r="L48" s="359"/>
      <c r="M48" s="247"/>
      <c r="N48" s="7"/>
      <c r="O48" s="247"/>
      <c r="P48" s="247"/>
      <c r="Q48" s="247"/>
      <c r="R48" s="7"/>
      <c r="S48" s="247"/>
      <c r="T48" s="7"/>
      <c r="U48" s="247"/>
      <c r="V48" s="7"/>
      <c r="W48" s="247"/>
      <c r="X48" s="7"/>
      <c r="Y48" s="247"/>
      <c r="Z48" s="248"/>
    </row>
    <row r="49" spans="1:26" ht="12.75">
      <c r="A49" s="221" t="s">
        <v>174</v>
      </c>
      <c r="B49" s="24" t="s">
        <v>624</v>
      </c>
      <c r="C49" s="7" t="s">
        <v>563</v>
      </c>
      <c r="D49" s="365">
        <v>1</v>
      </c>
      <c r="E49" s="208"/>
      <c r="F49" s="98">
        <f>D49*E49</f>
        <v>0</v>
      </c>
      <c r="G49" s="13"/>
      <c r="H49" s="247"/>
      <c r="I49" s="247"/>
      <c r="J49" s="247"/>
      <c r="K49" s="247"/>
      <c r="L49" s="359"/>
      <c r="M49" s="247"/>
      <c r="N49" s="7"/>
      <c r="O49" s="247"/>
      <c r="P49" s="247"/>
      <c r="Q49" s="247"/>
      <c r="R49" s="7"/>
      <c r="S49" s="247"/>
      <c r="T49" s="7"/>
      <c r="U49" s="247"/>
      <c r="V49" s="7"/>
      <c r="W49" s="247"/>
      <c r="X49" s="7"/>
      <c r="Y49" s="247"/>
      <c r="Z49" s="248"/>
    </row>
    <row r="50" spans="1:26" ht="12.75">
      <c r="A50" s="221"/>
      <c r="B50" s="24"/>
      <c r="C50" s="221"/>
      <c r="D50" s="365"/>
      <c r="E50" s="174"/>
      <c r="F50" s="98"/>
      <c r="G50" s="13"/>
      <c r="H50" s="247"/>
      <c r="I50" s="247"/>
      <c r="J50" s="247"/>
      <c r="K50" s="247"/>
      <c r="L50" s="359"/>
      <c r="M50" s="247"/>
      <c r="N50" s="7"/>
      <c r="O50" s="247"/>
      <c r="P50" s="247"/>
      <c r="Q50" s="247"/>
      <c r="R50" s="7"/>
      <c r="S50" s="247"/>
      <c r="T50" s="7"/>
      <c r="U50" s="247"/>
      <c r="V50" s="7"/>
      <c r="W50" s="247"/>
      <c r="X50" s="7"/>
      <c r="Y50" s="247"/>
      <c r="Z50" s="248"/>
    </row>
    <row r="51" spans="1:26" ht="12.75">
      <c r="A51" s="221"/>
      <c r="B51" s="32" t="s">
        <v>626</v>
      </c>
      <c r="C51" s="221"/>
      <c r="D51" s="365"/>
      <c r="E51" s="174"/>
      <c r="F51" s="98"/>
      <c r="G51" s="13"/>
      <c r="H51" s="247"/>
      <c r="I51" s="247"/>
      <c r="J51" s="247"/>
      <c r="K51" s="247"/>
      <c r="L51" s="359"/>
      <c r="M51" s="247"/>
      <c r="N51" s="7"/>
      <c r="O51" s="247"/>
      <c r="P51" s="247"/>
      <c r="Q51" s="247"/>
      <c r="R51" s="7"/>
      <c r="S51" s="247"/>
      <c r="T51" s="7"/>
      <c r="U51" s="247"/>
      <c r="V51" s="7"/>
      <c r="W51" s="247"/>
      <c r="X51" s="7"/>
      <c r="Y51" s="247"/>
      <c r="Z51" s="248"/>
    </row>
    <row r="52" spans="1:26" ht="12.75">
      <c r="A52" s="221"/>
      <c r="B52" s="24"/>
      <c r="C52" s="221"/>
      <c r="D52" s="365"/>
      <c r="E52" s="174"/>
      <c r="F52" s="98"/>
      <c r="G52" s="13"/>
      <c r="H52" s="247"/>
      <c r="I52" s="247"/>
      <c r="J52" s="247"/>
      <c r="K52" s="247"/>
      <c r="L52" s="359"/>
      <c r="M52" s="247"/>
      <c r="N52" s="7"/>
      <c r="O52" s="247"/>
      <c r="P52" s="247"/>
      <c r="Q52" s="247"/>
      <c r="R52" s="7"/>
      <c r="S52" s="247"/>
      <c r="T52" s="7"/>
      <c r="U52" s="247"/>
      <c r="V52" s="7"/>
      <c r="W52" s="247"/>
      <c r="X52" s="7"/>
      <c r="Y52" s="247"/>
      <c r="Z52" s="248"/>
    </row>
    <row r="53" spans="1:26" ht="63.75">
      <c r="A53" s="221"/>
      <c r="B53" s="25" t="s">
        <v>654</v>
      </c>
      <c r="C53" s="221"/>
      <c r="D53" s="365"/>
      <c r="E53" s="174"/>
      <c r="F53" s="98"/>
      <c r="G53" s="13"/>
      <c r="H53" s="247"/>
      <c r="I53" s="247"/>
      <c r="J53" s="247"/>
      <c r="K53" s="247"/>
      <c r="L53" s="359"/>
      <c r="M53" s="247"/>
      <c r="N53" s="7"/>
      <c r="O53" s="247"/>
      <c r="P53" s="247"/>
      <c r="Q53" s="247"/>
      <c r="R53" s="7"/>
      <c r="S53" s="247"/>
      <c r="T53" s="7"/>
      <c r="U53" s="247"/>
      <c r="V53" s="7"/>
      <c r="W53" s="247"/>
      <c r="X53" s="7"/>
      <c r="Y53" s="247"/>
      <c r="Z53" s="248"/>
    </row>
    <row r="54" spans="1:26" ht="12.75">
      <c r="A54" s="221"/>
      <c r="B54" s="24"/>
      <c r="C54" s="221"/>
      <c r="D54" s="365"/>
      <c r="E54" s="174"/>
      <c r="F54" s="98"/>
      <c r="G54" s="13"/>
      <c r="H54" s="247"/>
      <c r="I54" s="247"/>
      <c r="J54" s="247"/>
      <c r="K54" s="247"/>
      <c r="L54" s="359"/>
      <c r="M54" s="247"/>
      <c r="N54" s="7"/>
      <c r="O54" s="247"/>
      <c r="P54" s="247"/>
      <c r="Q54" s="247"/>
      <c r="R54" s="7"/>
      <c r="S54" s="247"/>
      <c r="T54" s="7"/>
      <c r="U54" s="247"/>
      <c r="V54" s="7"/>
      <c r="W54" s="247"/>
      <c r="X54" s="7"/>
      <c r="Y54" s="247"/>
      <c r="Z54" s="248"/>
    </row>
    <row r="55" spans="1:26" ht="25.5">
      <c r="A55" s="221" t="s">
        <v>175</v>
      </c>
      <c r="B55" s="24" t="s">
        <v>625</v>
      </c>
      <c r="C55" s="221" t="s">
        <v>563</v>
      </c>
      <c r="D55" s="365">
        <v>1</v>
      </c>
      <c r="E55" s="208"/>
      <c r="F55" s="98">
        <f>D55*E55</f>
        <v>0</v>
      </c>
      <c r="G55" s="13"/>
      <c r="H55" s="247"/>
      <c r="I55" s="247"/>
      <c r="J55" s="247"/>
      <c r="K55" s="247"/>
      <c r="L55" s="359"/>
      <c r="M55" s="247"/>
      <c r="N55" s="7"/>
      <c r="O55" s="247"/>
      <c r="P55" s="247"/>
      <c r="Q55" s="247"/>
      <c r="R55" s="7"/>
      <c r="S55" s="247"/>
      <c r="T55" s="7"/>
      <c r="U55" s="247"/>
      <c r="V55" s="7"/>
      <c r="W55" s="247"/>
      <c r="X55" s="7"/>
      <c r="Y55" s="247"/>
      <c r="Z55" s="248"/>
    </row>
    <row r="56" spans="1:26" ht="12.75">
      <c r="A56" s="221"/>
      <c r="B56" s="25"/>
      <c r="C56" s="7"/>
      <c r="D56" s="365"/>
      <c r="E56" s="174"/>
      <c r="F56" s="98"/>
      <c r="G56" s="13"/>
      <c r="H56" s="247"/>
      <c r="I56" s="247"/>
      <c r="J56" s="247"/>
      <c r="K56" s="247"/>
      <c r="L56" s="359"/>
      <c r="M56" s="247"/>
      <c r="N56" s="7"/>
      <c r="O56" s="247"/>
      <c r="P56" s="247"/>
      <c r="Q56" s="247"/>
      <c r="R56" s="7"/>
      <c r="S56" s="247"/>
      <c r="T56" s="7"/>
      <c r="U56" s="247"/>
      <c r="V56" s="7"/>
      <c r="W56" s="247"/>
      <c r="X56" s="7"/>
      <c r="Y56" s="247"/>
      <c r="Z56" s="248"/>
    </row>
    <row r="57" spans="1:26" ht="12.75">
      <c r="A57" s="221"/>
      <c r="B57" s="32" t="s">
        <v>627</v>
      </c>
      <c r="C57" s="7"/>
      <c r="D57" s="365"/>
      <c r="E57" s="174"/>
      <c r="F57" s="98"/>
      <c r="G57" s="13"/>
      <c r="H57" s="247"/>
      <c r="I57" s="247"/>
      <c r="J57" s="247"/>
      <c r="K57" s="247"/>
      <c r="L57" s="359"/>
      <c r="M57" s="247"/>
      <c r="N57" s="7"/>
      <c r="O57" s="247"/>
      <c r="P57" s="247"/>
      <c r="Q57" s="247"/>
      <c r="R57" s="7"/>
      <c r="S57" s="247"/>
      <c r="T57" s="7"/>
      <c r="U57" s="247"/>
      <c r="V57" s="7"/>
      <c r="W57" s="247"/>
      <c r="X57" s="7"/>
      <c r="Y57" s="247"/>
      <c r="Z57" s="248"/>
    </row>
    <row r="58" spans="1:26" ht="12.75">
      <c r="A58" s="221"/>
      <c r="B58" s="24"/>
      <c r="C58" s="7"/>
      <c r="D58" s="365"/>
      <c r="E58" s="174"/>
      <c r="F58" s="98"/>
      <c r="G58" s="13"/>
      <c r="H58" s="247"/>
      <c r="I58" s="247"/>
      <c r="J58" s="247"/>
      <c r="K58" s="247"/>
      <c r="L58" s="359"/>
      <c r="M58" s="247"/>
      <c r="N58" s="7"/>
      <c r="O58" s="247"/>
      <c r="P58" s="247"/>
      <c r="Q58" s="247"/>
      <c r="R58" s="7"/>
      <c r="S58" s="247"/>
      <c r="T58" s="7"/>
      <c r="U58" s="247"/>
      <c r="V58" s="7"/>
      <c r="W58" s="247"/>
      <c r="X58" s="7"/>
      <c r="Y58" s="247"/>
      <c r="Z58" s="248"/>
    </row>
    <row r="59" spans="1:26" ht="51">
      <c r="A59" s="221"/>
      <c r="B59" s="25" t="s">
        <v>636</v>
      </c>
      <c r="C59" s="7"/>
      <c r="D59" s="365"/>
      <c r="E59" s="174"/>
      <c r="F59" s="98"/>
      <c r="G59" s="13"/>
      <c r="H59" s="247"/>
      <c r="I59" s="247"/>
      <c r="J59" s="247"/>
      <c r="K59" s="247"/>
      <c r="L59" s="359"/>
      <c r="M59" s="247"/>
      <c r="N59" s="7"/>
      <c r="O59" s="247"/>
      <c r="P59" s="247"/>
      <c r="Q59" s="247"/>
      <c r="R59" s="7"/>
      <c r="S59" s="247"/>
      <c r="T59" s="7"/>
      <c r="U59" s="247"/>
      <c r="V59" s="7"/>
      <c r="W59" s="247"/>
      <c r="X59" s="7"/>
      <c r="Y59" s="247"/>
      <c r="Z59" s="248"/>
    </row>
    <row r="60" spans="1:26" ht="12.75">
      <c r="A60" s="221"/>
      <c r="B60" s="24"/>
      <c r="C60" s="7"/>
      <c r="D60" s="365"/>
      <c r="E60" s="174"/>
      <c r="F60" s="98"/>
      <c r="G60" s="13"/>
      <c r="H60" s="247"/>
      <c r="I60" s="247"/>
      <c r="J60" s="247"/>
      <c r="K60" s="247"/>
      <c r="L60" s="359"/>
      <c r="M60" s="247"/>
      <c r="N60" s="7"/>
      <c r="O60" s="247"/>
      <c r="P60" s="247"/>
      <c r="Q60" s="247"/>
      <c r="R60" s="7"/>
      <c r="S60" s="247"/>
      <c r="T60" s="7"/>
      <c r="U60" s="247"/>
      <c r="V60" s="7"/>
      <c r="W60" s="247"/>
      <c r="X60" s="7"/>
      <c r="Y60" s="247"/>
      <c r="Z60" s="248"/>
    </row>
    <row r="61" spans="1:26" ht="42" customHeight="1">
      <c r="A61" s="221" t="s">
        <v>176</v>
      </c>
      <c r="B61" s="24" t="s">
        <v>656</v>
      </c>
      <c r="C61" s="221" t="s">
        <v>563</v>
      </c>
      <c r="D61" s="365">
        <v>1</v>
      </c>
      <c r="E61" s="208"/>
      <c r="F61" s="98">
        <f>D61*E61</f>
        <v>0</v>
      </c>
      <c r="G61" s="13"/>
      <c r="H61" s="247"/>
      <c r="I61" s="247"/>
      <c r="J61" s="247"/>
      <c r="K61" s="247"/>
      <c r="L61" s="359"/>
      <c r="M61" s="247"/>
      <c r="N61" s="7"/>
      <c r="O61" s="247"/>
      <c r="P61" s="247"/>
      <c r="Q61" s="247"/>
      <c r="R61" s="7"/>
      <c r="S61" s="247"/>
      <c r="T61" s="7"/>
      <c r="U61" s="247"/>
      <c r="V61" s="7"/>
      <c r="W61" s="247"/>
      <c r="X61" s="7"/>
      <c r="Y61" s="247"/>
      <c r="Z61" s="248"/>
    </row>
    <row r="62" spans="1:26" ht="12.75">
      <c r="A62" s="221"/>
      <c r="B62" s="24"/>
      <c r="C62" s="7"/>
      <c r="D62" s="365"/>
      <c r="E62" s="174"/>
      <c r="F62" s="98"/>
      <c r="G62" s="13"/>
      <c r="H62" s="247"/>
      <c r="I62" s="247"/>
      <c r="J62" s="247"/>
      <c r="K62" s="247"/>
      <c r="L62" s="359"/>
      <c r="M62" s="247"/>
      <c r="N62" s="7"/>
      <c r="O62" s="247"/>
      <c r="P62" s="247"/>
      <c r="Q62" s="247"/>
      <c r="R62" s="7"/>
      <c r="S62" s="247"/>
      <c r="T62" s="7"/>
      <c r="U62" s="247"/>
      <c r="V62" s="7"/>
      <c r="W62" s="247"/>
      <c r="X62" s="7"/>
      <c r="Y62" s="247"/>
      <c r="Z62" s="248"/>
    </row>
    <row r="63" spans="1:26" ht="12.75">
      <c r="A63" s="221"/>
      <c r="B63" s="32" t="s">
        <v>628</v>
      </c>
      <c r="C63" s="7"/>
      <c r="D63" s="365"/>
      <c r="E63" s="174"/>
      <c r="F63" s="98"/>
      <c r="G63" s="13"/>
      <c r="H63" s="247"/>
      <c r="I63" s="247"/>
      <c r="J63" s="247"/>
      <c r="K63" s="247"/>
      <c r="L63" s="359"/>
      <c r="M63" s="247"/>
      <c r="N63" s="7"/>
      <c r="O63" s="247"/>
      <c r="P63" s="247"/>
      <c r="Q63" s="247"/>
      <c r="R63" s="7"/>
      <c r="S63" s="247"/>
      <c r="T63" s="7"/>
      <c r="U63" s="247"/>
      <c r="V63" s="7"/>
      <c r="W63" s="247"/>
      <c r="X63" s="7"/>
      <c r="Y63" s="247"/>
      <c r="Z63" s="248"/>
    </row>
    <row r="64" spans="1:26" ht="12.75">
      <c r="A64" s="221"/>
      <c r="B64" s="24"/>
      <c r="C64" s="7"/>
      <c r="D64" s="365"/>
      <c r="E64" s="174"/>
      <c r="F64" s="98"/>
      <c r="G64" s="13"/>
      <c r="H64" s="247"/>
      <c r="I64" s="247"/>
      <c r="J64" s="247"/>
      <c r="K64" s="247"/>
      <c r="L64" s="359"/>
      <c r="M64" s="247"/>
      <c r="N64" s="7"/>
      <c r="O64" s="247"/>
      <c r="P64" s="247"/>
      <c r="Q64" s="247"/>
      <c r="R64" s="7"/>
      <c r="S64" s="247"/>
      <c r="T64" s="7"/>
      <c r="U64" s="247"/>
      <c r="V64" s="7"/>
      <c r="W64" s="247"/>
      <c r="X64" s="7"/>
      <c r="Y64" s="247"/>
      <c r="Z64" s="248"/>
    </row>
    <row r="65" spans="1:26" ht="12.75">
      <c r="A65" s="221"/>
      <c r="B65" s="32" t="s">
        <v>629</v>
      </c>
      <c r="C65" s="7"/>
      <c r="D65" s="365"/>
      <c r="E65" s="174"/>
      <c r="F65" s="98"/>
      <c r="G65" s="13"/>
      <c r="H65" s="247"/>
      <c r="I65" s="247"/>
      <c r="J65" s="247"/>
      <c r="K65" s="247"/>
      <c r="L65" s="359"/>
      <c r="M65" s="247"/>
      <c r="N65" s="7"/>
      <c r="O65" s="247"/>
      <c r="P65" s="247"/>
      <c r="Q65" s="247"/>
      <c r="R65" s="7"/>
      <c r="S65" s="247"/>
      <c r="T65" s="7"/>
      <c r="U65" s="247"/>
      <c r="V65" s="7"/>
      <c r="W65" s="247"/>
      <c r="X65" s="7"/>
      <c r="Y65" s="247"/>
      <c r="Z65" s="248"/>
    </row>
    <row r="66" spans="1:26" ht="12.75">
      <c r="A66" s="221"/>
      <c r="B66" s="24"/>
      <c r="C66" s="7"/>
      <c r="D66" s="365"/>
      <c r="E66" s="174"/>
      <c r="F66" s="98"/>
      <c r="G66" s="13"/>
      <c r="H66" s="247"/>
      <c r="I66" s="247"/>
      <c r="J66" s="247"/>
      <c r="K66" s="247"/>
      <c r="L66" s="359"/>
      <c r="M66" s="247"/>
      <c r="N66" s="7"/>
      <c r="O66" s="247"/>
      <c r="P66" s="247"/>
      <c r="Q66" s="247"/>
      <c r="R66" s="7"/>
      <c r="S66" s="247"/>
      <c r="T66" s="7"/>
      <c r="U66" s="247"/>
      <c r="V66" s="7"/>
      <c r="W66" s="247"/>
      <c r="X66" s="7"/>
      <c r="Y66" s="247"/>
      <c r="Z66" s="248"/>
    </row>
    <row r="67" spans="1:26" ht="105" customHeight="1">
      <c r="A67" s="221"/>
      <c r="B67" s="25" t="s">
        <v>657</v>
      </c>
      <c r="C67" s="7"/>
      <c r="D67" s="365"/>
      <c r="E67" s="174"/>
      <c r="F67" s="98"/>
      <c r="G67" s="13"/>
      <c r="H67" s="247"/>
      <c r="I67" s="247"/>
      <c r="J67" s="247"/>
      <c r="K67" s="247"/>
      <c r="L67" s="359"/>
      <c r="M67" s="247"/>
      <c r="N67" s="7"/>
      <c r="O67" s="247"/>
      <c r="P67" s="247"/>
      <c r="Q67" s="247"/>
      <c r="R67" s="7"/>
      <c r="S67" s="247"/>
      <c r="T67" s="7"/>
      <c r="U67" s="247"/>
      <c r="V67" s="7"/>
      <c r="W67" s="247"/>
      <c r="X67" s="7"/>
      <c r="Y67" s="247"/>
      <c r="Z67" s="248"/>
    </row>
    <row r="68" spans="1:26" ht="12.75">
      <c r="A68" s="221"/>
      <c r="B68" s="24"/>
      <c r="C68" s="7"/>
      <c r="D68" s="365"/>
      <c r="E68" s="174"/>
      <c r="F68" s="98"/>
      <c r="G68" s="13"/>
      <c r="H68" s="247"/>
      <c r="I68" s="247"/>
      <c r="J68" s="247"/>
      <c r="K68" s="247"/>
      <c r="L68" s="359"/>
      <c r="M68" s="247"/>
      <c r="N68" s="7"/>
      <c r="O68" s="247"/>
      <c r="P68" s="247"/>
      <c r="Q68" s="247"/>
      <c r="R68" s="7"/>
      <c r="S68" s="247"/>
      <c r="T68" s="7"/>
      <c r="U68" s="247"/>
      <c r="V68" s="7"/>
      <c r="W68" s="247"/>
      <c r="X68" s="7"/>
      <c r="Y68" s="247"/>
      <c r="Z68" s="248"/>
    </row>
    <row r="69" spans="1:26" ht="12.75">
      <c r="A69" s="221" t="s">
        <v>177</v>
      </c>
      <c r="B69" s="24" t="s">
        <v>637</v>
      </c>
      <c r="C69" s="7" t="s">
        <v>142</v>
      </c>
      <c r="D69" s="365">
        <v>40</v>
      </c>
      <c r="E69" s="208"/>
      <c r="F69" s="98">
        <f>D69*E69</f>
        <v>0</v>
      </c>
      <c r="G69" s="13"/>
      <c r="H69" s="247"/>
      <c r="I69" s="247"/>
      <c r="J69" s="247"/>
      <c r="K69" s="247"/>
      <c r="L69" s="359"/>
      <c r="M69" s="247"/>
      <c r="N69" s="7"/>
      <c r="O69" s="247"/>
      <c r="P69" s="247"/>
      <c r="Q69" s="247"/>
      <c r="R69" s="7"/>
      <c r="S69" s="247"/>
      <c r="T69" s="7"/>
      <c r="U69" s="247"/>
      <c r="V69" s="7"/>
      <c r="W69" s="247"/>
      <c r="X69" s="7"/>
      <c r="Y69" s="247"/>
      <c r="Z69" s="248"/>
    </row>
    <row r="70" spans="1:26" ht="12.75">
      <c r="A70" s="221"/>
      <c r="B70" s="24"/>
      <c r="C70" s="7"/>
      <c r="D70" s="365"/>
      <c r="E70" s="174"/>
      <c r="F70" s="98"/>
      <c r="G70" s="13"/>
      <c r="H70" s="247"/>
      <c r="I70" s="247"/>
      <c r="J70" s="247"/>
      <c r="K70" s="247"/>
      <c r="L70" s="359"/>
      <c r="M70" s="247"/>
      <c r="N70" s="7"/>
      <c r="O70" s="247"/>
      <c r="P70" s="247"/>
      <c r="Q70" s="247"/>
      <c r="R70" s="7"/>
      <c r="S70" s="247"/>
      <c r="T70" s="7"/>
      <c r="U70" s="247"/>
      <c r="V70" s="7"/>
      <c r="W70" s="247"/>
      <c r="X70" s="7"/>
      <c r="Y70" s="247"/>
      <c r="Z70" s="248"/>
    </row>
    <row r="71" spans="1:26" ht="12.75">
      <c r="A71" s="221" t="s">
        <v>178</v>
      </c>
      <c r="B71" s="24" t="s">
        <v>630</v>
      </c>
      <c r="C71" s="7" t="s">
        <v>142</v>
      </c>
      <c r="D71" s="365">
        <v>40</v>
      </c>
      <c r="E71" s="208"/>
      <c r="F71" s="98">
        <f>D71*E71</f>
        <v>0</v>
      </c>
      <c r="G71" s="13"/>
      <c r="H71" s="247"/>
      <c r="I71" s="247"/>
      <c r="J71" s="247"/>
      <c r="K71" s="247"/>
      <c r="L71" s="359"/>
      <c r="M71" s="247"/>
      <c r="N71" s="7"/>
      <c r="O71" s="247"/>
      <c r="P71" s="247"/>
      <c r="Q71" s="247"/>
      <c r="R71" s="7"/>
      <c r="S71" s="247"/>
      <c r="T71" s="7"/>
      <c r="U71" s="247"/>
      <c r="V71" s="7"/>
      <c r="W71" s="247"/>
      <c r="X71" s="7"/>
      <c r="Y71" s="247"/>
      <c r="Z71" s="248"/>
    </row>
    <row r="72" spans="1:26" ht="12.75">
      <c r="A72" s="221"/>
      <c r="B72" s="24"/>
      <c r="C72" s="7"/>
      <c r="D72" s="365"/>
      <c r="E72" s="174"/>
      <c r="F72" s="98"/>
      <c r="G72" s="13"/>
      <c r="H72" s="247"/>
      <c r="I72" s="247"/>
      <c r="J72" s="247"/>
      <c r="K72" s="247"/>
      <c r="L72" s="359"/>
      <c r="M72" s="247"/>
      <c r="N72" s="7"/>
      <c r="O72" s="247"/>
      <c r="P72" s="247"/>
      <c r="Q72" s="247"/>
      <c r="R72" s="7"/>
      <c r="S72" s="247"/>
      <c r="T72" s="7"/>
      <c r="U72" s="247"/>
      <c r="V72" s="7"/>
      <c r="W72" s="247"/>
      <c r="X72" s="7"/>
      <c r="Y72" s="247"/>
      <c r="Z72" s="248"/>
    </row>
    <row r="73" spans="1:26" ht="12.75">
      <c r="A73" s="221" t="s">
        <v>179</v>
      </c>
      <c r="B73" s="24" t="s">
        <v>631</v>
      </c>
      <c r="C73" s="7" t="s">
        <v>142</v>
      </c>
      <c r="D73" s="365">
        <v>40</v>
      </c>
      <c r="E73" s="208"/>
      <c r="F73" s="98">
        <f>D73*E73</f>
        <v>0</v>
      </c>
      <c r="G73" s="13"/>
      <c r="H73" s="247"/>
      <c r="I73" s="247"/>
      <c r="J73" s="247"/>
      <c r="K73" s="247"/>
      <c r="L73" s="359"/>
      <c r="M73" s="247"/>
      <c r="N73" s="7"/>
      <c r="O73" s="247"/>
      <c r="P73" s="247"/>
      <c r="Q73" s="247"/>
      <c r="R73" s="7"/>
      <c r="S73" s="247"/>
      <c r="T73" s="7"/>
      <c r="U73" s="247"/>
      <c r="V73" s="7"/>
      <c r="W73" s="247"/>
      <c r="X73" s="7"/>
      <c r="Y73" s="247"/>
      <c r="Z73" s="248"/>
    </row>
    <row r="74" spans="1:26" ht="12.75">
      <c r="A74" s="221"/>
      <c r="B74" s="24"/>
      <c r="C74" s="7"/>
      <c r="D74" s="365"/>
      <c r="E74" s="174"/>
      <c r="F74" s="98"/>
      <c r="G74" s="13"/>
      <c r="H74" s="247"/>
      <c r="I74" s="247"/>
      <c r="J74" s="247"/>
      <c r="K74" s="247"/>
      <c r="L74" s="359"/>
      <c r="M74" s="247"/>
      <c r="N74" s="7"/>
      <c r="O74" s="247"/>
      <c r="P74" s="247"/>
      <c r="Q74" s="247"/>
      <c r="R74" s="7"/>
      <c r="S74" s="247"/>
      <c r="T74" s="7"/>
      <c r="U74" s="247"/>
      <c r="V74" s="7"/>
      <c r="W74" s="247"/>
      <c r="X74" s="7"/>
      <c r="Y74" s="247"/>
      <c r="Z74" s="248"/>
    </row>
    <row r="75" spans="1:26" ht="12.75">
      <c r="A75" s="221"/>
      <c r="B75" s="32" t="s">
        <v>639</v>
      </c>
      <c r="C75" s="7"/>
      <c r="D75" s="365"/>
      <c r="E75" s="174"/>
      <c r="F75" s="98"/>
      <c r="G75" s="13"/>
      <c r="H75" s="247"/>
      <c r="I75" s="247"/>
      <c r="J75" s="247"/>
      <c r="K75" s="247"/>
      <c r="L75" s="359"/>
      <c r="M75" s="247"/>
      <c r="N75" s="7"/>
      <c r="O75" s="247"/>
      <c r="P75" s="247"/>
      <c r="Q75" s="247"/>
      <c r="R75" s="7"/>
      <c r="S75" s="247"/>
      <c r="T75" s="7"/>
      <c r="U75" s="247"/>
      <c r="V75" s="7"/>
      <c r="W75" s="247"/>
      <c r="X75" s="7"/>
      <c r="Y75" s="247"/>
      <c r="Z75" s="248"/>
    </row>
    <row r="76" spans="1:26" ht="12.75">
      <c r="A76" s="221"/>
      <c r="B76" s="24"/>
      <c r="C76" s="7"/>
      <c r="D76" s="365"/>
      <c r="E76" s="174"/>
      <c r="F76" s="98"/>
      <c r="G76" s="13"/>
      <c r="H76" s="247"/>
      <c r="I76" s="247"/>
      <c r="J76" s="247"/>
      <c r="K76" s="247"/>
      <c r="L76" s="359"/>
      <c r="M76" s="247"/>
      <c r="N76" s="7"/>
      <c r="O76" s="247"/>
      <c r="P76" s="247"/>
      <c r="Q76" s="247"/>
      <c r="R76" s="7"/>
      <c r="S76" s="247"/>
      <c r="T76" s="7"/>
      <c r="U76" s="247"/>
      <c r="V76" s="7"/>
      <c r="W76" s="247"/>
      <c r="X76" s="7"/>
      <c r="Y76" s="247"/>
      <c r="Z76" s="248"/>
    </row>
    <row r="77" spans="1:26" ht="89.25">
      <c r="A77" s="221"/>
      <c r="B77" s="25" t="s">
        <v>658</v>
      </c>
      <c r="C77" s="7"/>
      <c r="D77" s="365"/>
      <c r="E77" s="174"/>
      <c r="F77" s="98"/>
      <c r="G77" s="13"/>
      <c r="H77" s="247"/>
      <c r="I77" s="247"/>
      <c r="J77" s="247"/>
      <c r="K77" s="247"/>
      <c r="L77" s="359"/>
      <c r="M77" s="247"/>
      <c r="N77" s="7"/>
      <c r="O77" s="247"/>
      <c r="P77" s="247"/>
      <c r="Q77" s="247"/>
      <c r="R77" s="7"/>
      <c r="S77" s="247"/>
      <c r="T77" s="7"/>
      <c r="U77" s="247"/>
      <c r="V77" s="7"/>
      <c r="W77" s="247"/>
      <c r="X77" s="7"/>
      <c r="Y77" s="247"/>
      <c r="Z77" s="248"/>
    </row>
    <row r="78" spans="1:26" ht="12.75">
      <c r="A78" s="221"/>
      <c r="B78" s="24"/>
      <c r="C78" s="7"/>
      <c r="D78" s="365"/>
      <c r="E78" s="174"/>
      <c r="F78" s="98"/>
      <c r="G78" s="13"/>
      <c r="H78" s="247"/>
      <c r="I78" s="247"/>
      <c r="J78" s="247"/>
      <c r="K78" s="247"/>
      <c r="L78" s="359"/>
      <c r="M78" s="247"/>
      <c r="N78" s="7"/>
      <c r="O78" s="247"/>
      <c r="P78" s="247"/>
      <c r="Q78" s="247"/>
      <c r="R78" s="7"/>
      <c r="S78" s="247"/>
      <c r="T78" s="7"/>
      <c r="U78" s="247"/>
      <c r="V78" s="7"/>
      <c r="W78" s="247"/>
      <c r="X78" s="7"/>
      <c r="Y78" s="247"/>
      <c r="Z78" s="248"/>
    </row>
    <row r="79" spans="1:26" ht="12.75">
      <c r="A79" s="221" t="s">
        <v>180</v>
      </c>
      <c r="B79" s="24" t="s">
        <v>638</v>
      </c>
      <c r="C79" s="7" t="s">
        <v>142</v>
      </c>
      <c r="D79" s="365">
        <v>3</v>
      </c>
      <c r="E79" s="208"/>
      <c r="F79" s="98">
        <f>D79*E79</f>
        <v>0</v>
      </c>
      <c r="G79" s="13"/>
      <c r="H79" s="247"/>
      <c r="I79" s="247"/>
      <c r="J79" s="247"/>
      <c r="K79" s="247"/>
      <c r="L79" s="359"/>
      <c r="M79" s="247"/>
      <c r="N79" s="7"/>
      <c r="O79" s="247"/>
      <c r="P79" s="247"/>
      <c r="Q79" s="247"/>
      <c r="R79" s="7"/>
      <c r="S79" s="247"/>
      <c r="T79" s="7"/>
      <c r="U79" s="247"/>
      <c r="V79" s="7"/>
      <c r="W79" s="247"/>
      <c r="X79" s="7"/>
      <c r="Y79" s="247"/>
      <c r="Z79" s="248"/>
    </row>
    <row r="80" spans="1:26" ht="12.75">
      <c r="A80" s="221"/>
      <c r="B80" s="24"/>
      <c r="C80" s="7"/>
      <c r="D80" s="365"/>
      <c r="E80" s="174"/>
      <c r="F80" s="98"/>
      <c r="G80" s="13"/>
      <c r="H80" s="247"/>
      <c r="I80" s="247"/>
      <c r="J80" s="247"/>
      <c r="K80" s="247"/>
      <c r="L80" s="359"/>
      <c r="M80" s="247"/>
      <c r="N80" s="7"/>
      <c r="O80" s="247"/>
      <c r="P80" s="247"/>
      <c r="Q80" s="247"/>
      <c r="R80" s="7"/>
      <c r="S80" s="247"/>
      <c r="T80" s="7"/>
      <c r="U80" s="247"/>
      <c r="V80" s="7"/>
      <c r="W80" s="247"/>
      <c r="X80" s="7"/>
      <c r="Y80" s="247"/>
      <c r="Z80" s="248"/>
    </row>
    <row r="81" spans="1:26" ht="12.75">
      <c r="A81" s="221"/>
      <c r="B81" s="24"/>
      <c r="C81" s="7"/>
      <c r="D81" s="9"/>
      <c r="E81" s="147"/>
      <c r="F81" s="259"/>
      <c r="G81" s="13"/>
      <c r="H81" s="247"/>
      <c r="I81" s="247"/>
      <c r="J81" s="247"/>
      <c r="K81" s="247"/>
      <c r="L81" s="359"/>
      <c r="M81" s="247"/>
      <c r="N81" s="7"/>
      <c r="O81" s="247"/>
      <c r="P81" s="247"/>
      <c r="Q81" s="247"/>
      <c r="R81" s="7"/>
      <c r="S81" s="247"/>
      <c r="T81" s="7"/>
      <c r="U81" s="247"/>
      <c r="V81" s="7"/>
      <c r="W81" s="247"/>
      <c r="X81" s="7"/>
      <c r="Y81" s="247"/>
      <c r="Z81" s="248"/>
    </row>
    <row r="82" spans="1:26" ht="12.75">
      <c r="A82" s="240"/>
      <c r="B82" s="37" t="s">
        <v>215</v>
      </c>
      <c r="C82" s="18"/>
      <c r="D82" s="19"/>
      <c r="E82" s="148"/>
      <c r="F82" s="260">
        <f>SUM(F42:F79)</f>
        <v>0</v>
      </c>
      <c r="G82" s="13"/>
      <c r="H82" s="247"/>
      <c r="I82" s="247"/>
      <c r="J82" s="247"/>
      <c r="K82" s="247"/>
      <c r="L82" s="359"/>
      <c r="M82" s="247"/>
      <c r="N82" s="7"/>
      <c r="O82" s="247"/>
      <c r="P82" s="247"/>
      <c r="Q82" s="247"/>
      <c r="R82" s="7"/>
      <c r="S82" s="247"/>
      <c r="T82" s="7"/>
      <c r="U82" s="247"/>
      <c r="V82" s="7"/>
      <c r="W82" s="247"/>
      <c r="X82" s="7"/>
      <c r="Y82" s="247"/>
      <c r="Z82" s="248"/>
    </row>
    <row r="83" spans="1:26" ht="12.75">
      <c r="A83" s="221"/>
      <c r="B83" s="31" t="s">
        <v>216</v>
      </c>
      <c r="C83" s="7"/>
      <c r="D83" s="9"/>
      <c r="E83" s="147"/>
      <c r="F83" s="261">
        <f>F82</f>
        <v>0</v>
      </c>
      <c r="G83" s="13"/>
      <c r="H83" s="247"/>
      <c r="I83" s="247"/>
      <c r="J83" s="247"/>
      <c r="K83" s="247"/>
      <c r="L83" s="359"/>
      <c r="M83" s="247"/>
      <c r="N83" s="7"/>
      <c r="O83" s="247"/>
      <c r="P83" s="247"/>
      <c r="Q83" s="247"/>
      <c r="R83" s="7"/>
      <c r="S83" s="247"/>
      <c r="T83" s="7"/>
      <c r="U83" s="247"/>
      <c r="V83" s="7"/>
      <c r="W83" s="247"/>
      <c r="X83" s="7"/>
      <c r="Y83" s="247"/>
      <c r="Z83" s="248"/>
    </row>
    <row r="84" spans="1:26" ht="12.75">
      <c r="A84" s="221"/>
      <c r="B84" s="31"/>
      <c r="C84" s="7"/>
      <c r="D84" s="9"/>
      <c r="E84" s="147"/>
      <c r="F84" s="260"/>
      <c r="G84" s="13"/>
      <c r="H84" s="247"/>
      <c r="I84" s="247"/>
      <c r="J84" s="247"/>
      <c r="K84" s="247"/>
      <c r="L84" s="359"/>
      <c r="M84" s="247"/>
      <c r="N84" s="7"/>
      <c r="O84" s="247"/>
      <c r="P84" s="247"/>
      <c r="Q84" s="247"/>
      <c r="R84" s="7"/>
      <c r="S84" s="247"/>
      <c r="T84" s="7"/>
      <c r="U84" s="247"/>
      <c r="V84" s="7"/>
      <c r="W84" s="247"/>
      <c r="X84" s="7"/>
      <c r="Y84" s="247"/>
      <c r="Z84" s="248"/>
    </row>
    <row r="85" spans="1:26" ht="12.75">
      <c r="A85" s="221"/>
      <c r="B85" s="28"/>
      <c r="C85" s="221"/>
      <c r="D85" s="365"/>
      <c r="E85" s="174"/>
      <c r="F85" s="98"/>
      <c r="G85" s="13"/>
      <c r="H85" s="247"/>
      <c r="I85" s="247"/>
      <c r="J85" s="247"/>
      <c r="K85" s="247"/>
      <c r="L85" s="359"/>
      <c r="M85" s="247"/>
      <c r="N85" s="7"/>
      <c r="O85" s="247"/>
      <c r="P85" s="247"/>
      <c r="Q85" s="247"/>
      <c r="R85" s="7"/>
      <c r="S85" s="247"/>
      <c r="T85" s="7"/>
      <c r="U85" s="247"/>
      <c r="V85" s="7"/>
      <c r="W85" s="247"/>
      <c r="X85" s="7"/>
      <c r="Y85" s="247"/>
      <c r="Z85" s="248"/>
    </row>
    <row r="86" spans="1:26" ht="12.75">
      <c r="A86" s="221"/>
      <c r="B86" s="32" t="s">
        <v>628</v>
      </c>
      <c r="C86" s="221"/>
      <c r="D86" s="365"/>
      <c r="E86" s="174"/>
      <c r="F86" s="98"/>
      <c r="G86" s="13"/>
      <c r="H86" s="247"/>
      <c r="I86" s="247"/>
      <c r="J86" s="247"/>
      <c r="K86" s="247"/>
      <c r="L86" s="359"/>
      <c r="M86" s="247"/>
      <c r="N86" s="7"/>
      <c r="O86" s="247"/>
      <c r="P86" s="247"/>
      <c r="Q86" s="247"/>
      <c r="R86" s="7"/>
      <c r="S86" s="247"/>
      <c r="T86" s="7"/>
      <c r="U86" s="247"/>
      <c r="V86" s="7"/>
      <c r="W86" s="247"/>
      <c r="X86" s="7"/>
      <c r="Y86" s="247"/>
      <c r="Z86" s="248"/>
    </row>
    <row r="87" spans="1:26" ht="12.75">
      <c r="A87" s="221"/>
      <c r="B87" s="25"/>
      <c r="C87" s="6"/>
      <c r="D87" s="7"/>
      <c r="E87" s="174"/>
      <c r="F87" s="98"/>
      <c r="G87" s="13"/>
      <c r="H87" s="247"/>
      <c r="I87" s="247"/>
      <c r="J87" s="247"/>
      <c r="K87" s="247"/>
      <c r="L87" s="359"/>
      <c r="M87" s="247"/>
      <c r="N87" s="7"/>
      <c r="O87" s="247"/>
      <c r="P87" s="247"/>
      <c r="Q87" s="247"/>
      <c r="R87" s="7"/>
      <c r="S87" s="247"/>
      <c r="T87" s="7"/>
      <c r="U87" s="247"/>
      <c r="V87" s="7"/>
      <c r="W87" s="247"/>
      <c r="X87" s="7"/>
      <c r="Y87" s="247"/>
      <c r="Z87" s="248"/>
    </row>
    <row r="88" spans="1:26" ht="76.5">
      <c r="A88" s="221"/>
      <c r="B88" s="25" t="s">
        <v>659</v>
      </c>
      <c r="C88" s="9"/>
      <c r="D88" s="221"/>
      <c r="E88" s="174"/>
      <c r="F88" s="98"/>
      <c r="G88" s="13"/>
      <c r="H88" s="247"/>
      <c r="I88" s="247"/>
      <c r="J88" s="247"/>
      <c r="K88" s="247"/>
      <c r="L88" s="359"/>
      <c r="M88" s="247"/>
      <c r="N88" s="7"/>
      <c r="O88" s="247"/>
      <c r="P88" s="247"/>
      <c r="Q88" s="247"/>
      <c r="R88" s="7"/>
      <c r="S88" s="247"/>
      <c r="T88" s="7"/>
      <c r="U88" s="247"/>
      <c r="V88" s="7"/>
      <c r="W88" s="247"/>
      <c r="X88" s="7"/>
      <c r="Y88" s="247"/>
      <c r="Z88" s="248"/>
    </row>
    <row r="89" spans="1:26" ht="12.75">
      <c r="A89" s="221"/>
      <c r="B89" s="24"/>
      <c r="C89" s="9"/>
      <c r="D89" s="221"/>
      <c r="E89" s="174"/>
      <c r="F89" s="98"/>
      <c r="G89" s="13"/>
      <c r="H89" s="247"/>
      <c r="I89" s="247"/>
      <c r="J89" s="247"/>
      <c r="K89" s="247"/>
      <c r="L89" s="359"/>
      <c r="M89" s="247"/>
      <c r="N89" s="7"/>
      <c r="O89" s="247"/>
      <c r="P89" s="247"/>
      <c r="Q89" s="247"/>
      <c r="R89" s="7"/>
      <c r="S89" s="247"/>
      <c r="T89" s="7"/>
      <c r="U89" s="247"/>
      <c r="V89" s="7"/>
      <c r="W89" s="247"/>
      <c r="X89" s="7"/>
      <c r="Y89" s="247"/>
      <c r="Z89" s="248"/>
    </row>
    <row r="90" spans="1:26" ht="12.75">
      <c r="A90" s="221" t="s">
        <v>174</v>
      </c>
      <c r="B90" s="24" t="s">
        <v>640</v>
      </c>
      <c r="C90" s="9" t="s">
        <v>142</v>
      </c>
      <c r="D90" s="221">
        <v>4</v>
      </c>
      <c r="E90" s="208"/>
      <c r="F90" s="98">
        <f>D90*E90</f>
        <v>0</v>
      </c>
      <c r="G90" s="13"/>
      <c r="H90" s="247"/>
      <c r="I90" s="247"/>
      <c r="J90" s="247"/>
      <c r="K90" s="247"/>
      <c r="L90" s="359"/>
      <c r="M90" s="247"/>
      <c r="N90" s="7"/>
      <c r="O90" s="247"/>
      <c r="P90" s="247"/>
      <c r="Q90" s="247"/>
      <c r="R90" s="7"/>
      <c r="S90" s="247"/>
      <c r="T90" s="7"/>
      <c r="U90" s="247"/>
      <c r="V90" s="7"/>
      <c r="W90" s="247"/>
      <c r="X90" s="7"/>
      <c r="Y90" s="247"/>
      <c r="Z90" s="248"/>
    </row>
    <row r="91" spans="1:26" ht="12.75">
      <c r="A91" s="221"/>
      <c r="B91" s="25"/>
      <c r="C91" s="6"/>
      <c r="D91" s="7"/>
      <c r="E91" s="174"/>
      <c r="F91" s="98"/>
      <c r="G91" s="13"/>
      <c r="H91" s="247"/>
      <c r="I91" s="247"/>
      <c r="J91" s="247"/>
      <c r="K91" s="247"/>
      <c r="L91" s="359"/>
      <c r="M91" s="247"/>
      <c r="N91" s="7"/>
      <c r="O91" s="247"/>
      <c r="P91" s="247"/>
      <c r="Q91" s="247"/>
      <c r="R91" s="7"/>
      <c r="S91" s="247"/>
      <c r="T91" s="7"/>
      <c r="U91" s="247"/>
      <c r="V91" s="7"/>
      <c r="W91" s="247"/>
      <c r="X91" s="7"/>
      <c r="Y91" s="247"/>
      <c r="Z91" s="248"/>
    </row>
    <row r="92" spans="1:26" ht="12.75">
      <c r="A92" s="221" t="s">
        <v>175</v>
      </c>
      <c r="B92" s="24" t="s">
        <v>641</v>
      </c>
      <c r="C92" s="9" t="s">
        <v>142</v>
      </c>
      <c r="D92" s="221">
        <v>5</v>
      </c>
      <c r="E92" s="208"/>
      <c r="F92" s="98">
        <f>D92*E92</f>
        <v>0</v>
      </c>
      <c r="G92" s="13"/>
      <c r="H92" s="247"/>
      <c r="I92" s="247"/>
      <c r="J92" s="247"/>
      <c r="K92" s="247"/>
      <c r="L92" s="359"/>
      <c r="M92" s="247"/>
      <c r="N92" s="7"/>
      <c r="O92" s="247"/>
      <c r="P92" s="247"/>
      <c r="Q92" s="247"/>
      <c r="R92" s="7"/>
      <c r="S92" s="247"/>
      <c r="T92" s="7"/>
      <c r="U92" s="247"/>
      <c r="V92" s="7"/>
      <c r="W92" s="247"/>
      <c r="X92" s="7"/>
      <c r="Y92" s="247"/>
      <c r="Z92" s="248"/>
    </row>
    <row r="93" spans="1:26" ht="12.75">
      <c r="A93" s="221"/>
      <c r="B93" s="24"/>
      <c r="C93" s="9"/>
      <c r="D93" s="221"/>
      <c r="E93" s="174"/>
      <c r="F93" s="98"/>
      <c r="G93" s="13"/>
      <c r="H93" s="247"/>
      <c r="I93" s="247"/>
      <c r="J93" s="247"/>
      <c r="K93" s="247"/>
      <c r="L93" s="359"/>
      <c r="M93" s="247"/>
      <c r="N93" s="7"/>
      <c r="O93" s="247"/>
      <c r="P93" s="247"/>
      <c r="Q93" s="247"/>
      <c r="R93" s="7"/>
      <c r="S93" s="247"/>
      <c r="T93" s="7"/>
      <c r="U93" s="247"/>
      <c r="V93" s="7"/>
      <c r="W93" s="247"/>
      <c r="X93" s="7"/>
      <c r="Y93" s="247"/>
      <c r="Z93" s="248"/>
    </row>
    <row r="94" spans="1:26" ht="76.5">
      <c r="A94" s="221"/>
      <c r="B94" s="25" t="s">
        <v>660</v>
      </c>
      <c r="C94" s="242"/>
      <c r="D94" s="221"/>
      <c r="E94" s="174"/>
      <c r="F94" s="98"/>
      <c r="G94" s="13"/>
      <c r="H94" s="247"/>
      <c r="I94" s="247"/>
      <c r="J94" s="247"/>
      <c r="K94" s="247"/>
      <c r="L94" s="359"/>
      <c r="M94" s="247"/>
      <c r="N94" s="7"/>
      <c r="O94" s="247"/>
      <c r="P94" s="247"/>
      <c r="Q94" s="247"/>
      <c r="R94" s="7"/>
      <c r="S94" s="247"/>
      <c r="T94" s="7"/>
      <c r="U94" s="247"/>
      <c r="V94" s="7"/>
      <c r="W94" s="247"/>
      <c r="X94" s="7"/>
      <c r="Y94" s="247"/>
      <c r="Z94" s="248"/>
    </row>
    <row r="95" spans="1:26" ht="12.75">
      <c r="A95" s="221"/>
      <c r="B95" s="28"/>
      <c r="C95" s="242"/>
      <c r="D95" s="221"/>
      <c r="E95" s="174"/>
      <c r="F95" s="98"/>
      <c r="G95" s="13"/>
      <c r="H95" s="247"/>
      <c r="I95" s="247"/>
      <c r="J95" s="247"/>
      <c r="K95" s="247"/>
      <c r="L95" s="359"/>
      <c r="M95" s="247"/>
      <c r="N95" s="7"/>
      <c r="O95" s="247"/>
      <c r="P95" s="247"/>
      <c r="Q95" s="247"/>
      <c r="R95" s="7"/>
      <c r="S95" s="247"/>
      <c r="T95" s="7"/>
      <c r="U95" s="247"/>
      <c r="V95" s="7"/>
      <c r="W95" s="247"/>
      <c r="X95" s="7"/>
      <c r="Y95" s="247"/>
      <c r="Z95" s="248"/>
    </row>
    <row r="96" spans="1:26" ht="12.75">
      <c r="A96" s="221" t="s">
        <v>176</v>
      </c>
      <c r="B96" s="24" t="s">
        <v>642</v>
      </c>
      <c r="C96" s="242" t="s">
        <v>142</v>
      </c>
      <c r="D96" s="221">
        <v>2</v>
      </c>
      <c r="E96" s="208"/>
      <c r="F96" s="98">
        <f>D96*E96</f>
        <v>0</v>
      </c>
      <c r="G96" s="13"/>
      <c r="H96" s="247"/>
      <c r="I96" s="247"/>
      <c r="J96" s="247"/>
      <c r="K96" s="247"/>
      <c r="L96" s="359"/>
      <c r="M96" s="247"/>
      <c r="N96" s="7"/>
      <c r="O96" s="247"/>
      <c r="P96" s="247"/>
      <c r="Q96" s="247"/>
      <c r="R96" s="7"/>
      <c r="S96" s="247"/>
      <c r="T96" s="7"/>
      <c r="U96" s="247"/>
      <c r="V96" s="7"/>
      <c r="W96" s="247"/>
      <c r="X96" s="7"/>
      <c r="Y96" s="247"/>
      <c r="Z96" s="248"/>
    </row>
    <row r="97" spans="1:26" ht="12.75">
      <c r="A97" s="221"/>
      <c r="B97" s="25"/>
      <c r="D97" s="221"/>
      <c r="E97" s="174"/>
      <c r="F97" s="98"/>
      <c r="G97" s="13"/>
      <c r="H97" s="247"/>
      <c r="I97" s="247"/>
      <c r="J97" s="247"/>
      <c r="K97" s="247"/>
      <c r="L97" s="359"/>
      <c r="M97" s="247"/>
      <c r="N97" s="7"/>
      <c r="O97" s="247"/>
      <c r="P97" s="247"/>
      <c r="Q97" s="247"/>
      <c r="R97" s="7"/>
      <c r="S97" s="247"/>
      <c r="T97" s="7"/>
      <c r="U97" s="247"/>
      <c r="V97" s="7"/>
      <c r="W97" s="247"/>
      <c r="X97" s="7"/>
      <c r="Y97" s="247"/>
      <c r="Z97" s="248"/>
    </row>
    <row r="98" spans="1:26" ht="12.75">
      <c r="A98" s="221" t="s">
        <v>177</v>
      </c>
      <c r="B98" s="24" t="s">
        <v>641</v>
      </c>
      <c r="C98" s="9" t="s">
        <v>142</v>
      </c>
      <c r="D98" s="221">
        <v>12</v>
      </c>
      <c r="E98" s="208"/>
      <c r="F98" s="98">
        <f>D98*E98</f>
        <v>0</v>
      </c>
      <c r="G98" s="13"/>
      <c r="H98" s="247"/>
      <c r="I98" s="247"/>
      <c r="J98" s="247"/>
      <c r="K98" s="247"/>
      <c r="L98" s="359"/>
      <c r="M98" s="247"/>
      <c r="N98" s="7"/>
      <c r="O98" s="247"/>
      <c r="P98" s="247"/>
      <c r="Q98" s="247"/>
      <c r="R98" s="7"/>
      <c r="S98" s="247"/>
      <c r="T98" s="7"/>
      <c r="U98" s="247"/>
      <c r="V98" s="7"/>
      <c r="W98" s="247"/>
      <c r="X98" s="7"/>
      <c r="Y98" s="247"/>
      <c r="Z98" s="248"/>
    </row>
    <row r="99" spans="1:26" ht="12.75">
      <c r="A99" s="221"/>
      <c r="B99" s="24"/>
      <c r="C99" s="9"/>
      <c r="D99" s="221"/>
      <c r="E99" s="174"/>
      <c r="F99" s="98"/>
      <c r="G99" s="13"/>
      <c r="H99" s="247"/>
      <c r="I99" s="247"/>
      <c r="J99" s="247"/>
      <c r="K99" s="247"/>
      <c r="L99" s="359"/>
      <c r="M99" s="247"/>
      <c r="N99" s="7"/>
      <c r="O99" s="247"/>
      <c r="P99" s="247"/>
      <c r="Q99" s="247"/>
      <c r="R99" s="7"/>
      <c r="S99" s="247"/>
      <c r="T99" s="7"/>
      <c r="U99" s="247"/>
      <c r="V99" s="7"/>
      <c r="W99" s="247"/>
      <c r="X99" s="7"/>
      <c r="Y99" s="247"/>
      <c r="Z99" s="248"/>
    </row>
    <row r="100" spans="1:26" ht="13.5" customHeight="1">
      <c r="A100" s="381"/>
      <c r="B100" s="310" t="s">
        <v>643</v>
      </c>
      <c r="C100" s="401"/>
      <c r="D100" s="403"/>
      <c r="E100" s="308"/>
      <c r="F100" s="309"/>
      <c r="G100" s="13"/>
      <c r="H100" s="247"/>
      <c r="I100" s="247"/>
      <c r="J100" s="247"/>
      <c r="K100" s="247"/>
      <c r="L100" s="359"/>
      <c r="M100" s="247"/>
      <c r="N100" s="7"/>
      <c r="O100" s="247"/>
      <c r="P100" s="247"/>
      <c r="Q100" s="247"/>
      <c r="R100" s="7"/>
      <c r="S100" s="247"/>
      <c r="T100" s="7"/>
      <c r="U100" s="247"/>
      <c r="V100" s="7"/>
      <c r="W100" s="247"/>
      <c r="X100" s="7"/>
      <c r="Y100" s="247"/>
      <c r="Z100" s="248"/>
    </row>
    <row r="101" spans="1:26" ht="12.75">
      <c r="A101" s="381"/>
      <c r="B101" s="310"/>
      <c r="C101" s="337"/>
      <c r="D101" s="313"/>
      <c r="E101" s="308"/>
      <c r="F101" s="290"/>
      <c r="G101" s="13"/>
      <c r="H101" s="247"/>
      <c r="I101" s="247"/>
      <c r="J101" s="247"/>
      <c r="K101" s="247"/>
      <c r="L101" s="359"/>
      <c r="M101" s="247"/>
      <c r="N101" s="7"/>
      <c r="O101" s="247"/>
      <c r="P101" s="247"/>
      <c r="Q101" s="247"/>
      <c r="R101" s="7"/>
      <c r="S101" s="247"/>
      <c r="T101" s="7"/>
      <c r="U101" s="247"/>
      <c r="V101" s="7"/>
      <c r="W101" s="247"/>
      <c r="X101" s="7"/>
      <c r="Y101" s="247"/>
      <c r="Z101" s="248"/>
    </row>
    <row r="102" spans="1:26" ht="25.5">
      <c r="A102" s="314"/>
      <c r="B102" s="378" t="s">
        <v>301</v>
      </c>
      <c r="C102" s="337"/>
      <c r="D102" s="313"/>
      <c r="E102" s="308"/>
      <c r="F102" s="290"/>
      <c r="G102" s="13"/>
      <c r="H102" s="247"/>
      <c r="I102" s="247"/>
      <c r="J102" s="247"/>
      <c r="K102" s="247"/>
      <c r="L102" s="359"/>
      <c r="M102" s="247"/>
      <c r="N102" s="7"/>
      <c r="O102" s="247"/>
      <c r="P102" s="247"/>
      <c r="Q102" s="247"/>
      <c r="R102" s="7"/>
      <c r="S102" s="247"/>
      <c r="T102" s="7"/>
      <c r="U102" s="247"/>
      <c r="V102" s="7"/>
      <c r="W102" s="247"/>
      <c r="X102" s="7"/>
      <c r="Y102" s="247"/>
      <c r="Z102" s="248"/>
    </row>
    <row r="103" spans="1:26" ht="12.75">
      <c r="A103" s="314"/>
      <c r="B103" s="378"/>
      <c r="C103" s="337"/>
      <c r="D103" s="313"/>
      <c r="E103" s="308"/>
      <c r="F103" s="290"/>
      <c r="G103" s="13"/>
      <c r="H103" s="247"/>
      <c r="I103" s="247"/>
      <c r="J103" s="247"/>
      <c r="K103" s="247"/>
      <c r="L103" s="359"/>
      <c r="M103" s="247"/>
      <c r="N103" s="7"/>
      <c r="O103" s="247"/>
      <c r="P103" s="247"/>
      <c r="Q103" s="247"/>
      <c r="R103" s="7"/>
      <c r="S103" s="247"/>
      <c r="T103" s="7"/>
      <c r="U103" s="247"/>
      <c r="V103" s="7"/>
      <c r="W103" s="247"/>
      <c r="X103" s="7"/>
      <c r="Y103" s="247"/>
      <c r="Z103" s="248"/>
    </row>
    <row r="104" spans="1:26" ht="12.75">
      <c r="A104" s="314" t="s">
        <v>178</v>
      </c>
      <c r="B104" s="379" t="s">
        <v>504</v>
      </c>
      <c r="C104" s="337" t="s">
        <v>69</v>
      </c>
      <c r="D104" s="313">
        <v>80</v>
      </c>
      <c r="E104" s="292"/>
      <c r="F104" s="290">
        <f>D104*E104</f>
        <v>0</v>
      </c>
      <c r="G104" s="13"/>
      <c r="H104" s="247"/>
      <c r="I104" s="247"/>
      <c r="J104" s="247"/>
      <c r="K104" s="247"/>
      <c r="L104" s="359"/>
      <c r="M104" s="247"/>
      <c r="N104" s="7"/>
      <c r="O104" s="247"/>
      <c r="P104" s="247"/>
      <c r="Q104" s="247"/>
      <c r="R104" s="7"/>
      <c r="S104" s="247"/>
      <c r="T104" s="7"/>
      <c r="U104" s="247"/>
      <c r="V104" s="7"/>
      <c r="W104" s="247"/>
      <c r="X104" s="7"/>
      <c r="Y104" s="247"/>
      <c r="Z104" s="248"/>
    </row>
    <row r="105" spans="1:26" ht="12.75">
      <c r="A105" s="381"/>
      <c r="B105" s="312"/>
      <c r="C105" s="402"/>
      <c r="D105" s="404"/>
      <c r="E105" s="308"/>
      <c r="F105" s="290"/>
      <c r="G105" s="13"/>
      <c r="H105" s="247"/>
      <c r="I105" s="247"/>
      <c r="J105" s="247"/>
      <c r="K105" s="247"/>
      <c r="L105" s="359"/>
      <c r="M105" s="247"/>
      <c r="N105" s="7"/>
      <c r="O105" s="247"/>
      <c r="P105" s="247"/>
      <c r="Q105" s="247"/>
      <c r="R105" s="7"/>
      <c r="S105" s="247"/>
      <c r="T105" s="7"/>
      <c r="U105" s="247"/>
      <c r="V105" s="7"/>
      <c r="W105" s="247"/>
      <c r="X105" s="7"/>
      <c r="Y105" s="247"/>
      <c r="Z105" s="248"/>
    </row>
    <row r="106" spans="1:26" ht="25.5">
      <c r="A106" s="314"/>
      <c r="B106" s="378" t="s">
        <v>644</v>
      </c>
      <c r="C106" s="337"/>
      <c r="D106" s="313"/>
      <c r="E106" s="308"/>
      <c r="F106" s="290"/>
      <c r="G106" s="13"/>
      <c r="H106" s="247"/>
      <c r="I106" s="247"/>
      <c r="J106" s="247"/>
      <c r="K106" s="247"/>
      <c r="L106" s="359"/>
      <c r="M106" s="247"/>
      <c r="N106" s="7"/>
      <c r="O106" s="247"/>
      <c r="P106" s="247"/>
      <c r="Q106" s="247"/>
      <c r="R106" s="7"/>
      <c r="S106" s="247"/>
      <c r="T106" s="7"/>
      <c r="U106" s="247"/>
      <c r="V106" s="7"/>
      <c r="W106" s="247"/>
      <c r="X106" s="7"/>
      <c r="Y106" s="247"/>
      <c r="Z106" s="248"/>
    </row>
    <row r="107" spans="1:26" ht="12.75">
      <c r="A107" s="314"/>
      <c r="B107" s="378"/>
      <c r="C107" s="337"/>
      <c r="D107" s="313"/>
      <c r="E107" s="308"/>
      <c r="F107" s="290"/>
      <c r="G107" s="13"/>
      <c r="H107" s="247"/>
      <c r="I107" s="247"/>
      <c r="J107" s="247"/>
      <c r="K107" s="247"/>
      <c r="L107" s="359"/>
      <c r="M107" s="247"/>
      <c r="N107" s="7"/>
      <c r="O107" s="247"/>
      <c r="P107" s="247"/>
      <c r="Q107" s="247"/>
      <c r="R107" s="7"/>
      <c r="S107" s="247"/>
      <c r="T107" s="7"/>
      <c r="U107" s="247"/>
      <c r="V107" s="7"/>
      <c r="W107" s="247"/>
      <c r="X107" s="7"/>
      <c r="Y107" s="247"/>
      <c r="Z107" s="248"/>
    </row>
    <row r="108" spans="1:26" ht="14.25">
      <c r="A108" s="314" t="s">
        <v>179</v>
      </c>
      <c r="B108" s="379" t="s">
        <v>505</v>
      </c>
      <c r="C108" s="337" t="s">
        <v>114</v>
      </c>
      <c r="D108" s="313">
        <f>32+25</f>
        <v>57</v>
      </c>
      <c r="E108" s="292"/>
      <c r="F108" s="290">
        <f>D108*E108</f>
        <v>0</v>
      </c>
      <c r="G108" s="13"/>
      <c r="H108" s="247"/>
      <c r="I108" s="247"/>
      <c r="J108" s="247"/>
      <c r="K108" s="247"/>
      <c r="L108" s="359"/>
      <c r="M108" s="247"/>
      <c r="N108" s="7"/>
      <c r="O108" s="247"/>
      <c r="P108" s="247"/>
      <c r="Q108" s="247"/>
      <c r="R108" s="7"/>
      <c r="S108" s="247"/>
      <c r="T108" s="7"/>
      <c r="U108" s="247"/>
      <c r="V108" s="7"/>
      <c r="W108" s="247"/>
      <c r="X108" s="7"/>
      <c r="Y108" s="247"/>
      <c r="Z108" s="248"/>
    </row>
    <row r="109" spans="1:26" ht="12.75">
      <c r="A109" s="314"/>
      <c r="B109" s="300"/>
      <c r="C109" s="337"/>
      <c r="D109" s="313"/>
      <c r="E109" s="308"/>
      <c r="F109" s="290"/>
      <c r="G109" s="13"/>
      <c r="H109" s="247"/>
      <c r="I109" s="247"/>
      <c r="J109" s="247"/>
      <c r="K109" s="247"/>
      <c r="L109" s="359"/>
      <c r="M109" s="247"/>
      <c r="N109" s="7"/>
      <c r="O109" s="247"/>
      <c r="P109" s="247"/>
      <c r="Q109" s="247"/>
      <c r="R109" s="7"/>
      <c r="S109" s="247"/>
      <c r="T109" s="7"/>
      <c r="U109" s="247"/>
      <c r="V109" s="7"/>
      <c r="W109" s="247"/>
      <c r="X109" s="7"/>
      <c r="Y109" s="247"/>
      <c r="Z109" s="248"/>
    </row>
    <row r="110" spans="1:26" ht="25.5">
      <c r="A110" s="314"/>
      <c r="B110" s="378" t="s">
        <v>302</v>
      </c>
      <c r="C110" s="337"/>
      <c r="D110" s="313"/>
      <c r="E110" s="308"/>
      <c r="F110" s="290"/>
      <c r="G110" s="13"/>
      <c r="H110" s="247"/>
      <c r="I110" s="247"/>
      <c r="J110" s="247"/>
      <c r="K110" s="247"/>
      <c r="L110" s="359"/>
      <c r="M110" s="247"/>
      <c r="N110" s="7"/>
      <c r="O110" s="247"/>
      <c r="P110" s="247"/>
      <c r="Q110" s="247"/>
      <c r="R110" s="7"/>
      <c r="S110" s="247"/>
      <c r="T110" s="7"/>
      <c r="U110" s="247"/>
      <c r="V110" s="7"/>
      <c r="W110" s="247"/>
      <c r="X110" s="7"/>
      <c r="Y110" s="247"/>
      <c r="Z110" s="248"/>
    </row>
    <row r="111" spans="1:26" ht="12.75">
      <c r="A111" s="314"/>
      <c r="B111" s="378"/>
      <c r="C111" s="337"/>
      <c r="D111" s="313"/>
      <c r="E111" s="308"/>
      <c r="F111" s="290"/>
      <c r="G111" s="13"/>
      <c r="H111" s="247"/>
      <c r="I111" s="247"/>
      <c r="J111" s="247"/>
      <c r="K111" s="247"/>
      <c r="L111" s="359"/>
      <c r="M111" s="247"/>
      <c r="N111" s="7"/>
      <c r="O111" s="247"/>
      <c r="P111" s="247"/>
      <c r="Q111" s="247"/>
      <c r="R111" s="7"/>
      <c r="S111" s="247"/>
      <c r="T111" s="7"/>
      <c r="U111" s="247"/>
      <c r="V111" s="7"/>
      <c r="W111" s="247"/>
      <c r="X111" s="7"/>
      <c r="Y111" s="247"/>
      <c r="Z111" s="248"/>
    </row>
    <row r="112" spans="1:26" ht="14.25">
      <c r="A112" s="314" t="s">
        <v>180</v>
      </c>
      <c r="B112" s="379" t="s">
        <v>506</v>
      </c>
      <c r="C112" s="337" t="s">
        <v>114</v>
      </c>
      <c r="D112" s="313">
        <f>D108</f>
        <v>57</v>
      </c>
      <c r="E112" s="292"/>
      <c r="F112" s="290">
        <f>D112*E112</f>
        <v>0</v>
      </c>
      <c r="G112" s="13"/>
      <c r="H112" s="247"/>
      <c r="I112" s="247"/>
      <c r="J112" s="247"/>
      <c r="K112" s="247"/>
      <c r="L112" s="359"/>
      <c r="M112" s="247"/>
      <c r="N112" s="7"/>
      <c r="O112" s="247"/>
      <c r="P112" s="247"/>
      <c r="Q112" s="247"/>
      <c r="R112" s="7"/>
      <c r="S112" s="247"/>
      <c r="T112" s="7"/>
      <c r="U112" s="247"/>
      <c r="V112" s="7"/>
      <c r="W112" s="247"/>
      <c r="X112" s="7"/>
      <c r="Y112" s="247"/>
      <c r="Z112" s="248"/>
    </row>
    <row r="113" spans="1:26" ht="12.75">
      <c r="A113" s="314"/>
      <c r="B113" s="311"/>
      <c r="C113" s="337"/>
      <c r="D113" s="313"/>
      <c r="E113" s="308"/>
      <c r="F113" s="290"/>
      <c r="G113" s="13"/>
      <c r="H113" s="247"/>
      <c r="I113" s="247"/>
      <c r="J113" s="247"/>
      <c r="K113" s="247"/>
      <c r="L113" s="359"/>
      <c r="M113" s="247"/>
      <c r="N113" s="7"/>
      <c r="O113" s="247"/>
      <c r="P113" s="247"/>
      <c r="Q113" s="247"/>
      <c r="R113" s="7"/>
      <c r="S113" s="247"/>
      <c r="T113" s="7"/>
      <c r="U113" s="247"/>
      <c r="V113" s="7"/>
      <c r="W113" s="247"/>
      <c r="X113" s="7"/>
      <c r="Y113" s="247"/>
      <c r="Z113" s="248"/>
    </row>
    <row r="114" spans="1:26" ht="25.5">
      <c r="A114" s="314"/>
      <c r="B114" s="378" t="s">
        <v>661</v>
      </c>
      <c r="C114" s="337"/>
      <c r="D114" s="313"/>
      <c r="E114" s="308"/>
      <c r="F114" s="290"/>
      <c r="G114" s="13"/>
      <c r="H114" s="247"/>
      <c r="I114" s="247"/>
      <c r="J114" s="247"/>
      <c r="K114" s="247"/>
      <c r="L114" s="359"/>
      <c r="M114" s="247"/>
      <c r="N114" s="7"/>
      <c r="O114" s="247"/>
      <c r="P114" s="247"/>
      <c r="Q114" s="247"/>
      <c r="R114" s="7"/>
      <c r="S114" s="247"/>
      <c r="T114" s="7"/>
      <c r="U114" s="247"/>
      <c r="V114" s="7"/>
      <c r="W114" s="247"/>
      <c r="X114" s="7"/>
      <c r="Y114" s="247"/>
      <c r="Z114" s="248"/>
    </row>
    <row r="115" spans="1:26" ht="12.75">
      <c r="A115" s="314"/>
      <c r="B115" s="378"/>
      <c r="C115" s="337"/>
      <c r="D115" s="313"/>
      <c r="E115" s="308"/>
      <c r="F115" s="290"/>
      <c r="G115" s="13"/>
      <c r="H115" s="247"/>
      <c r="I115" s="247"/>
      <c r="J115" s="247"/>
      <c r="K115" s="247"/>
      <c r="L115" s="359"/>
      <c r="M115" s="247"/>
      <c r="N115" s="7"/>
      <c r="O115" s="247"/>
      <c r="P115" s="247"/>
      <c r="Q115" s="247"/>
      <c r="R115" s="7"/>
      <c r="S115" s="247"/>
      <c r="T115" s="7"/>
      <c r="U115" s="247"/>
      <c r="V115" s="7"/>
      <c r="W115" s="247"/>
      <c r="X115" s="7"/>
      <c r="Y115" s="247"/>
      <c r="Z115" s="248"/>
    </row>
    <row r="116" spans="1:26" ht="14.25">
      <c r="A116" s="314" t="s">
        <v>181</v>
      </c>
      <c r="B116" s="379" t="s">
        <v>507</v>
      </c>
      <c r="C116" s="337" t="s">
        <v>114</v>
      </c>
      <c r="D116" s="313">
        <f>D112</f>
        <v>57</v>
      </c>
      <c r="E116" s="292"/>
      <c r="F116" s="290">
        <f>D116*E116</f>
        <v>0</v>
      </c>
      <c r="G116" s="13"/>
      <c r="H116" s="247"/>
      <c r="I116" s="247"/>
      <c r="J116" s="247"/>
      <c r="K116" s="247"/>
      <c r="L116" s="359"/>
      <c r="M116" s="247"/>
      <c r="N116" s="7"/>
      <c r="O116" s="247"/>
      <c r="P116" s="247"/>
      <c r="Q116" s="247"/>
      <c r="R116" s="7"/>
      <c r="S116" s="247"/>
      <c r="T116" s="7"/>
      <c r="U116" s="247"/>
      <c r="V116" s="7"/>
      <c r="W116" s="247"/>
      <c r="X116" s="7"/>
      <c r="Y116" s="247"/>
      <c r="Z116" s="248"/>
    </row>
    <row r="117" spans="1:26" ht="12.75">
      <c r="A117" s="314"/>
      <c r="B117" s="311"/>
      <c r="C117" s="337"/>
      <c r="D117" s="313"/>
      <c r="E117" s="308"/>
      <c r="F117" s="290"/>
      <c r="G117" s="13"/>
      <c r="H117" s="247"/>
      <c r="I117" s="247"/>
      <c r="J117" s="247"/>
      <c r="K117" s="247"/>
      <c r="L117" s="359"/>
      <c r="M117" s="247"/>
      <c r="N117" s="7"/>
      <c r="O117" s="247"/>
      <c r="P117" s="247"/>
      <c r="Q117" s="247"/>
      <c r="R117" s="7"/>
      <c r="S117" s="247"/>
      <c r="T117" s="7"/>
      <c r="U117" s="247"/>
      <c r="V117" s="7"/>
      <c r="W117" s="247"/>
      <c r="X117" s="7"/>
      <c r="Y117" s="247"/>
      <c r="Z117" s="248"/>
    </row>
    <row r="118" spans="1:26" s="215" customFormat="1" ht="51">
      <c r="A118" s="382"/>
      <c r="B118" s="378" t="s">
        <v>303</v>
      </c>
      <c r="C118" s="401"/>
      <c r="D118" s="403"/>
      <c r="E118" s="308"/>
      <c r="F118" s="309"/>
      <c r="G118" s="376"/>
      <c r="H118" s="359"/>
      <c r="I118" s="359"/>
      <c r="J118" s="359"/>
      <c r="K118" s="359"/>
      <c r="L118" s="359"/>
      <c r="M118" s="359"/>
      <c r="N118" s="12"/>
      <c r="O118" s="359"/>
      <c r="P118" s="359"/>
      <c r="Q118" s="359"/>
      <c r="R118" s="12"/>
      <c r="S118" s="359"/>
      <c r="T118" s="12"/>
      <c r="U118" s="359"/>
      <c r="V118" s="12"/>
      <c r="W118" s="359"/>
      <c r="X118" s="12"/>
      <c r="Y118" s="359"/>
      <c r="Z118" s="377"/>
    </row>
    <row r="119" spans="1:26" s="215" customFormat="1" ht="12.75">
      <c r="A119" s="382"/>
      <c r="B119" s="378"/>
      <c r="C119" s="401"/>
      <c r="D119" s="403"/>
      <c r="E119" s="308"/>
      <c r="F119" s="309"/>
      <c r="G119" s="376"/>
      <c r="H119" s="359"/>
      <c r="I119" s="359"/>
      <c r="J119" s="359"/>
      <c r="K119" s="359"/>
      <c r="L119" s="359"/>
      <c r="M119" s="359"/>
      <c r="N119" s="12"/>
      <c r="O119" s="359"/>
      <c r="P119" s="359"/>
      <c r="Q119" s="359"/>
      <c r="R119" s="12"/>
      <c r="S119" s="359"/>
      <c r="T119" s="12"/>
      <c r="U119" s="359"/>
      <c r="V119" s="12"/>
      <c r="W119" s="359"/>
      <c r="X119" s="12"/>
      <c r="Y119" s="359"/>
      <c r="Z119" s="377"/>
    </row>
    <row r="120" spans="1:26" s="215" customFormat="1" ht="12.75">
      <c r="A120" s="382" t="s">
        <v>182</v>
      </c>
      <c r="B120" s="379" t="s">
        <v>508</v>
      </c>
      <c r="C120" s="401" t="s">
        <v>69</v>
      </c>
      <c r="D120" s="403">
        <f>D108</f>
        <v>57</v>
      </c>
      <c r="E120" s="292"/>
      <c r="F120" s="309">
        <f>D120*E120</f>
        <v>0</v>
      </c>
      <c r="G120" s="376"/>
      <c r="H120" s="359"/>
      <c r="I120" s="359"/>
      <c r="J120" s="359"/>
      <c r="K120" s="359"/>
      <c r="L120" s="359"/>
      <c r="M120" s="359"/>
      <c r="N120" s="12"/>
      <c r="O120" s="359"/>
      <c r="P120" s="359"/>
      <c r="Q120" s="359"/>
      <c r="R120" s="12"/>
      <c r="S120" s="359"/>
      <c r="T120" s="12"/>
      <c r="U120" s="359"/>
      <c r="V120" s="12"/>
      <c r="W120" s="359"/>
      <c r="X120" s="12"/>
      <c r="Y120" s="359"/>
      <c r="Z120" s="377"/>
    </row>
    <row r="121" spans="1:26" s="215" customFormat="1" ht="12.75">
      <c r="A121" s="382"/>
      <c r="B121" s="379"/>
      <c r="C121" s="401"/>
      <c r="D121" s="403"/>
      <c r="E121" s="308"/>
      <c r="F121" s="309"/>
      <c r="G121" s="376"/>
      <c r="H121" s="359"/>
      <c r="I121" s="359"/>
      <c r="J121" s="359"/>
      <c r="K121" s="359"/>
      <c r="L121" s="359"/>
      <c r="M121" s="359"/>
      <c r="N121" s="12"/>
      <c r="O121" s="359"/>
      <c r="P121" s="359"/>
      <c r="Q121" s="359"/>
      <c r="R121" s="12"/>
      <c r="S121" s="359"/>
      <c r="T121" s="12"/>
      <c r="U121" s="359"/>
      <c r="V121" s="12"/>
      <c r="W121" s="359"/>
      <c r="X121" s="12"/>
      <c r="Y121" s="359"/>
      <c r="Z121" s="377"/>
    </row>
    <row r="122" spans="1:26" ht="42.75" customHeight="1">
      <c r="A122" s="314"/>
      <c r="B122" s="375" t="s">
        <v>494</v>
      </c>
      <c r="C122" s="9"/>
      <c r="D122" s="313"/>
      <c r="E122" s="308"/>
      <c r="F122" s="290"/>
      <c r="G122" s="13"/>
      <c r="H122" s="247"/>
      <c r="I122" s="247"/>
      <c r="J122" s="247"/>
      <c r="K122" s="247"/>
      <c r="L122" s="359"/>
      <c r="M122" s="247"/>
      <c r="N122" s="7"/>
      <c r="O122" s="247"/>
      <c r="P122" s="247"/>
      <c r="Q122" s="247"/>
      <c r="R122" s="7"/>
      <c r="S122" s="247"/>
      <c r="T122" s="7"/>
      <c r="U122" s="247"/>
      <c r="V122" s="7"/>
      <c r="W122" s="247"/>
      <c r="X122" s="7"/>
      <c r="Y122" s="247"/>
      <c r="Z122" s="248"/>
    </row>
    <row r="123" spans="1:26" ht="12.75">
      <c r="A123" s="314"/>
      <c r="B123" s="375"/>
      <c r="C123" s="9"/>
      <c r="D123" s="313"/>
      <c r="E123" s="308"/>
      <c r="F123" s="290"/>
      <c r="G123" s="13"/>
      <c r="H123" s="247"/>
      <c r="I123" s="247"/>
      <c r="J123" s="247"/>
      <c r="K123" s="247"/>
      <c r="L123" s="359"/>
      <c r="M123" s="247"/>
      <c r="N123" s="7"/>
      <c r="O123" s="247"/>
      <c r="P123" s="247"/>
      <c r="Q123" s="247"/>
      <c r="R123" s="7"/>
      <c r="S123" s="247"/>
      <c r="T123" s="7"/>
      <c r="U123" s="247"/>
      <c r="V123" s="7"/>
      <c r="W123" s="247"/>
      <c r="X123" s="7"/>
      <c r="Y123" s="247"/>
      <c r="Z123" s="248"/>
    </row>
    <row r="124" spans="1:26" ht="12.75">
      <c r="A124" s="314" t="s">
        <v>183</v>
      </c>
      <c r="B124" s="380" t="s">
        <v>509</v>
      </c>
      <c r="C124" s="9" t="s">
        <v>217</v>
      </c>
      <c r="D124" s="313">
        <v>40</v>
      </c>
      <c r="E124" s="292"/>
      <c r="F124" s="290">
        <f>D124*E124</f>
        <v>0</v>
      </c>
      <c r="G124" s="13"/>
      <c r="H124" s="247"/>
      <c r="I124" s="247"/>
      <c r="J124" s="247"/>
      <c r="K124" s="247"/>
      <c r="L124" s="359"/>
      <c r="M124" s="247"/>
      <c r="N124" s="7"/>
      <c r="O124" s="247"/>
      <c r="P124" s="247"/>
      <c r="Q124" s="247"/>
      <c r="R124" s="7"/>
      <c r="S124" s="247"/>
      <c r="T124" s="7"/>
      <c r="U124" s="247"/>
      <c r="V124" s="7"/>
      <c r="W124" s="247"/>
      <c r="X124" s="7"/>
      <c r="Y124" s="247"/>
      <c r="Z124" s="248"/>
    </row>
    <row r="125" spans="1:26" ht="12.75">
      <c r="A125" s="314"/>
      <c r="B125" s="380"/>
      <c r="C125" s="9"/>
      <c r="D125" s="313"/>
      <c r="E125" s="308"/>
      <c r="F125" s="290"/>
      <c r="G125" s="13"/>
      <c r="H125" s="247"/>
      <c r="I125" s="247"/>
      <c r="J125" s="247"/>
      <c r="K125" s="247"/>
      <c r="L125" s="359"/>
      <c r="M125" s="247"/>
      <c r="N125" s="7"/>
      <c r="O125" s="247"/>
      <c r="P125" s="247"/>
      <c r="Q125" s="247"/>
      <c r="R125" s="7"/>
      <c r="S125" s="247"/>
      <c r="T125" s="7"/>
      <c r="U125" s="247"/>
      <c r="V125" s="7"/>
      <c r="W125" s="247"/>
      <c r="X125" s="7"/>
      <c r="Y125" s="247"/>
      <c r="Z125" s="248"/>
    </row>
    <row r="126" spans="1:26" ht="12.75">
      <c r="A126" s="314"/>
      <c r="B126" s="375"/>
      <c r="C126" s="9"/>
      <c r="D126" s="313"/>
      <c r="E126" s="308"/>
      <c r="F126" s="290"/>
      <c r="G126" s="13"/>
      <c r="H126" s="247"/>
      <c r="I126" s="247"/>
      <c r="J126" s="247"/>
      <c r="K126" s="247"/>
      <c r="L126" s="359"/>
      <c r="M126" s="247"/>
      <c r="N126" s="7"/>
      <c r="O126" s="247"/>
      <c r="P126" s="247"/>
      <c r="Q126" s="247"/>
      <c r="R126" s="7"/>
      <c r="S126" s="247"/>
      <c r="T126" s="7"/>
      <c r="U126" s="247"/>
      <c r="V126" s="7"/>
      <c r="W126" s="247"/>
      <c r="X126" s="7"/>
      <c r="Y126" s="247"/>
      <c r="Z126" s="248"/>
    </row>
    <row r="127" spans="1:26" ht="12.75">
      <c r="A127" s="314"/>
      <c r="B127" s="375"/>
      <c r="C127" s="9"/>
      <c r="D127" s="313"/>
      <c r="E127" s="308"/>
      <c r="F127" s="290"/>
      <c r="G127" s="13"/>
      <c r="H127" s="247"/>
      <c r="I127" s="247"/>
      <c r="J127" s="247"/>
      <c r="K127" s="247"/>
      <c r="L127" s="359"/>
      <c r="M127" s="247"/>
      <c r="N127" s="7"/>
      <c r="O127" s="247"/>
      <c r="P127" s="247"/>
      <c r="Q127" s="247"/>
      <c r="R127" s="7"/>
      <c r="S127" s="247"/>
      <c r="T127" s="7"/>
      <c r="U127" s="247"/>
      <c r="V127" s="7"/>
      <c r="W127" s="247"/>
      <c r="X127" s="7"/>
      <c r="Y127" s="247"/>
      <c r="Z127" s="248"/>
    </row>
    <row r="128" spans="1:26" ht="12.75">
      <c r="A128" s="314"/>
      <c r="B128" s="375"/>
      <c r="C128" s="9"/>
      <c r="D128" s="313"/>
      <c r="E128" s="308"/>
      <c r="F128" s="290"/>
      <c r="G128" s="13"/>
      <c r="H128" s="247"/>
      <c r="I128" s="247"/>
      <c r="J128" s="247"/>
      <c r="K128" s="247"/>
      <c r="L128" s="359"/>
      <c r="M128" s="247"/>
      <c r="N128" s="7"/>
      <c r="O128" s="247"/>
      <c r="P128" s="247"/>
      <c r="Q128" s="247"/>
      <c r="R128" s="7"/>
      <c r="S128" s="247"/>
      <c r="T128" s="7"/>
      <c r="U128" s="247"/>
      <c r="V128" s="7"/>
      <c r="W128" s="247"/>
      <c r="X128" s="7"/>
      <c r="Y128" s="247"/>
      <c r="Z128" s="248"/>
    </row>
    <row r="129" spans="1:26" s="215" customFormat="1" ht="12.75">
      <c r="A129" s="382"/>
      <c r="B129" s="379"/>
      <c r="C129" s="401"/>
      <c r="D129" s="403"/>
      <c r="E129" s="308"/>
      <c r="F129" s="309"/>
      <c r="G129" s="376"/>
      <c r="H129" s="359"/>
      <c r="I129" s="359"/>
      <c r="J129" s="359"/>
      <c r="K129" s="359"/>
      <c r="L129" s="359"/>
      <c r="M129" s="359"/>
      <c r="N129" s="12"/>
      <c r="O129" s="359"/>
      <c r="P129" s="359"/>
      <c r="Q129" s="359"/>
      <c r="R129" s="12"/>
      <c r="S129" s="359"/>
      <c r="T129" s="12"/>
      <c r="U129" s="359"/>
      <c r="V129" s="12"/>
      <c r="W129" s="359"/>
      <c r="X129" s="12"/>
      <c r="Y129" s="359"/>
      <c r="Z129" s="377"/>
    </row>
    <row r="130" spans="1:26" s="215" customFormat="1" ht="11.25" customHeight="1">
      <c r="A130" s="382"/>
      <c r="B130" s="379"/>
      <c r="C130" s="401"/>
      <c r="D130" s="403"/>
      <c r="E130" s="308"/>
      <c r="F130" s="309"/>
      <c r="G130" s="376"/>
      <c r="H130" s="359"/>
      <c r="I130" s="359"/>
      <c r="J130" s="359"/>
      <c r="K130" s="359"/>
      <c r="L130" s="359"/>
      <c r="M130" s="359"/>
      <c r="N130" s="12"/>
      <c r="O130" s="359"/>
      <c r="P130" s="359"/>
      <c r="Q130" s="359"/>
      <c r="R130" s="12"/>
      <c r="S130" s="359"/>
      <c r="T130" s="12"/>
      <c r="U130" s="359"/>
      <c r="V130" s="12"/>
      <c r="W130" s="359"/>
      <c r="X130" s="12"/>
      <c r="Y130" s="359"/>
      <c r="Z130" s="377"/>
    </row>
    <row r="131" spans="1:26" s="215" customFormat="1" ht="12.75">
      <c r="A131" s="221"/>
      <c r="B131" s="24"/>
      <c r="C131" s="9"/>
      <c r="D131" s="7"/>
      <c r="E131" s="147"/>
      <c r="F131" s="99"/>
      <c r="G131" s="376"/>
      <c r="H131" s="359"/>
      <c r="I131" s="359"/>
      <c r="J131" s="359"/>
      <c r="K131" s="359"/>
      <c r="L131" s="359"/>
      <c r="M131" s="359"/>
      <c r="N131" s="12"/>
      <c r="O131" s="359"/>
      <c r="P131" s="359"/>
      <c r="Q131" s="359"/>
      <c r="R131" s="12"/>
      <c r="S131" s="359"/>
      <c r="T131" s="12"/>
      <c r="U131" s="359"/>
      <c r="V131" s="12"/>
      <c r="W131" s="359"/>
      <c r="X131" s="12"/>
      <c r="Y131" s="359"/>
      <c r="Z131" s="377"/>
    </row>
    <row r="132" spans="1:26" s="215" customFormat="1" ht="12.75">
      <c r="A132" s="240"/>
      <c r="B132" s="37" t="s">
        <v>215</v>
      </c>
      <c r="C132" s="19"/>
      <c r="D132" s="18"/>
      <c r="E132" s="148"/>
      <c r="F132" s="100">
        <f>SUM(F83:F124)</f>
        <v>0</v>
      </c>
      <c r="G132" s="376"/>
      <c r="H132" s="359"/>
      <c r="I132" s="359"/>
      <c r="J132" s="359"/>
      <c r="K132" s="359"/>
      <c r="L132" s="359"/>
      <c r="M132" s="359"/>
      <c r="N132" s="12"/>
      <c r="O132" s="359"/>
      <c r="P132" s="359"/>
      <c r="Q132" s="359"/>
      <c r="R132" s="12"/>
      <c r="S132" s="359"/>
      <c r="T132" s="12"/>
      <c r="U132" s="359"/>
      <c r="V132" s="12"/>
      <c r="W132" s="359"/>
      <c r="X132" s="12"/>
      <c r="Y132" s="359"/>
      <c r="Z132" s="377"/>
    </row>
    <row r="133" spans="1:26" s="215" customFormat="1" ht="12.75">
      <c r="A133" s="221"/>
      <c r="B133" s="31" t="s">
        <v>216</v>
      </c>
      <c r="C133" s="9"/>
      <c r="D133" s="7"/>
      <c r="E133" s="147"/>
      <c r="F133" s="98">
        <f>F132</f>
        <v>0</v>
      </c>
      <c r="G133" s="376"/>
      <c r="H133" s="359"/>
      <c r="I133" s="359"/>
      <c r="J133" s="359"/>
      <c r="K133" s="359"/>
      <c r="L133" s="359"/>
      <c r="M133" s="359"/>
      <c r="N133" s="12"/>
      <c r="O133" s="359"/>
      <c r="P133" s="359"/>
      <c r="Q133" s="359"/>
      <c r="R133" s="12"/>
      <c r="S133" s="359"/>
      <c r="T133" s="12"/>
      <c r="U133" s="359"/>
      <c r="V133" s="12"/>
      <c r="W133" s="359"/>
      <c r="X133" s="12"/>
      <c r="Y133" s="359"/>
      <c r="Z133" s="377"/>
    </row>
    <row r="134" spans="1:26" ht="12.75">
      <c r="A134" s="252"/>
      <c r="B134" s="31"/>
      <c r="C134" s="9"/>
      <c r="D134" s="7"/>
      <c r="E134" s="147"/>
      <c r="F134" s="100"/>
      <c r="G134" s="13"/>
      <c r="H134" s="247"/>
      <c r="I134" s="247"/>
      <c r="J134" s="247"/>
      <c r="K134" s="247"/>
      <c r="L134" s="359"/>
      <c r="M134" s="247"/>
      <c r="N134" s="7"/>
      <c r="O134" s="247"/>
      <c r="P134" s="247"/>
      <c r="Q134" s="247"/>
      <c r="R134" s="7"/>
      <c r="S134" s="247"/>
      <c r="T134" s="7"/>
      <c r="U134" s="247"/>
      <c r="V134" s="7"/>
      <c r="W134" s="247"/>
      <c r="X134" s="7"/>
      <c r="Y134" s="247"/>
      <c r="Z134" s="248"/>
    </row>
    <row r="135" spans="1:26" ht="79.5" customHeight="1">
      <c r="A135" s="314"/>
      <c r="B135" s="375" t="s">
        <v>645</v>
      </c>
      <c r="C135" s="9"/>
      <c r="D135" s="7"/>
      <c r="E135" s="308"/>
      <c r="F135" s="290"/>
      <c r="G135" s="13"/>
      <c r="H135" s="247"/>
      <c r="I135" s="247"/>
      <c r="J135" s="247"/>
      <c r="K135" s="247"/>
      <c r="L135" s="359"/>
      <c r="M135" s="247"/>
      <c r="N135" s="7"/>
      <c r="O135" s="247"/>
      <c r="P135" s="247"/>
      <c r="Q135" s="247"/>
      <c r="R135" s="7"/>
      <c r="S135" s="247"/>
      <c r="T135" s="7"/>
      <c r="U135" s="247"/>
      <c r="V135" s="7"/>
      <c r="W135" s="247"/>
      <c r="X135" s="7"/>
      <c r="Y135" s="247"/>
      <c r="Z135" s="248"/>
    </row>
    <row r="136" spans="1:26" ht="12.75">
      <c r="A136" s="314"/>
      <c r="B136" s="368"/>
      <c r="C136" s="9"/>
      <c r="D136" s="313"/>
      <c r="E136" s="308"/>
      <c r="F136" s="290"/>
      <c r="G136" s="13"/>
      <c r="H136" s="247"/>
      <c r="I136" s="247"/>
      <c r="J136" s="247"/>
      <c r="K136" s="247"/>
      <c r="L136" s="359"/>
      <c r="M136" s="247"/>
      <c r="N136" s="7"/>
      <c r="O136" s="247"/>
      <c r="P136" s="247"/>
      <c r="Q136" s="247"/>
      <c r="R136" s="7"/>
      <c r="S136" s="247"/>
      <c r="T136" s="7"/>
      <c r="U136" s="247"/>
      <c r="V136" s="7"/>
      <c r="W136" s="247"/>
      <c r="X136" s="7"/>
      <c r="Y136" s="247"/>
      <c r="Z136" s="248"/>
    </row>
    <row r="137" spans="1:26" ht="14.25" customHeight="1">
      <c r="A137" s="314" t="s">
        <v>174</v>
      </c>
      <c r="B137" s="368" t="s">
        <v>646</v>
      </c>
      <c r="C137" s="9" t="s">
        <v>217</v>
      </c>
      <c r="D137" s="313">
        <v>50</v>
      </c>
      <c r="E137" s="292"/>
      <c r="F137" s="98">
        <f>D137*E137</f>
        <v>0</v>
      </c>
      <c r="G137" s="13"/>
      <c r="H137" s="247"/>
      <c r="I137" s="247"/>
      <c r="J137" s="247"/>
      <c r="K137" s="247"/>
      <c r="L137" s="359"/>
      <c r="M137" s="247"/>
      <c r="N137" s="7"/>
      <c r="O137" s="247"/>
      <c r="P137" s="247"/>
      <c r="Q137" s="247"/>
      <c r="R137" s="7"/>
      <c r="S137" s="247"/>
      <c r="T137" s="7"/>
      <c r="U137" s="247"/>
      <c r="V137" s="7"/>
      <c r="W137" s="247"/>
      <c r="X137" s="7"/>
      <c r="Y137" s="247"/>
      <c r="Z137" s="248"/>
    </row>
    <row r="138" spans="1:26" ht="12.75">
      <c r="A138" s="314"/>
      <c r="B138" s="368"/>
      <c r="C138" s="9"/>
      <c r="D138" s="313"/>
      <c r="E138" s="308"/>
      <c r="F138" s="98"/>
      <c r="G138" s="13"/>
      <c r="H138" s="247"/>
      <c r="I138" s="247"/>
      <c r="J138" s="247"/>
      <c r="K138" s="247"/>
      <c r="L138" s="359"/>
      <c r="M138" s="247"/>
      <c r="N138" s="7"/>
      <c r="O138" s="247"/>
      <c r="P138" s="247"/>
      <c r="Q138" s="247"/>
      <c r="R138" s="7"/>
      <c r="S138" s="247"/>
      <c r="T138" s="7"/>
      <c r="U138" s="247"/>
      <c r="V138" s="7"/>
      <c r="W138" s="247"/>
      <c r="X138" s="7"/>
      <c r="Y138" s="247"/>
      <c r="Z138" s="248"/>
    </row>
    <row r="139" spans="1:26" ht="25.5">
      <c r="A139" s="314" t="s">
        <v>175</v>
      </c>
      <c r="B139" s="24" t="s">
        <v>312</v>
      </c>
      <c r="C139" s="9" t="s">
        <v>217</v>
      </c>
      <c r="D139" s="313">
        <f>D137</f>
        <v>50</v>
      </c>
      <c r="E139" s="292"/>
      <c r="F139" s="98">
        <f>D139*E139</f>
        <v>0</v>
      </c>
      <c r="G139" s="13"/>
      <c r="H139" s="247"/>
      <c r="I139" s="247"/>
      <c r="J139" s="247"/>
      <c r="K139" s="247"/>
      <c r="L139" s="359"/>
      <c r="M139" s="247"/>
      <c r="N139" s="7"/>
      <c r="O139" s="247"/>
      <c r="P139" s="247"/>
      <c r="Q139" s="247"/>
      <c r="R139" s="7"/>
      <c r="S139" s="247"/>
      <c r="T139" s="7"/>
      <c r="U139" s="247"/>
      <c r="V139" s="7"/>
      <c r="W139" s="247"/>
      <c r="X139" s="7"/>
      <c r="Y139" s="247"/>
      <c r="Z139" s="248"/>
    </row>
    <row r="140" spans="1:26" ht="12.75">
      <c r="A140" s="314"/>
      <c r="B140" s="368"/>
      <c r="C140" s="9"/>
      <c r="D140" s="313"/>
      <c r="E140" s="308"/>
      <c r="F140" s="290"/>
      <c r="G140" s="13"/>
      <c r="H140" s="247"/>
      <c r="I140" s="247"/>
      <c r="J140" s="247"/>
      <c r="K140" s="247"/>
      <c r="L140" s="359"/>
      <c r="M140" s="247"/>
      <c r="N140" s="7"/>
      <c r="O140" s="247"/>
      <c r="P140" s="247"/>
      <c r="Q140" s="247"/>
      <c r="R140" s="7"/>
      <c r="S140" s="247"/>
      <c r="T140" s="7"/>
      <c r="U140" s="247"/>
      <c r="V140" s="7"/>
      <c r="W140" s="247"/>
      <c r="X140" s="7"/>
      <c r="Y140" s="247"/>
      <c r="Z140" s="248"/>
    </row>
    <row r="141" spans="1:26" ht="41.25" customHeight="1">
      <c r="A141" s="314"/>
      <c r="B141" s="375" t="s">
        <v>305</v>
      </c>
      <c r="C141" s="9"/>
      <c r="D141" s="313"/>
      <c r="E141" s="308"/>
      <c r="F141" s="98"/>
      <c r="G141" s="13"/>
      <c r="H141" s="247"/>
      <c r="I141" s="247"/>
      <c r="J141" s="247"/>
      <c r="K141" s="247"/>
      <c r="L141" s="359"/>
      <c r="M141" s="247"/>
      <c r="N141" s="7"/>
      <c r="O141" s="247"/>
      <c r="P141" s="247"/>
      <c r="Q141" s="247"/>
      <c r="R141" s="7"/>
      <c r="S141" s="247"/>
      <c r="T141" s="7"/>
      <c r="U141" s="247"/>
      <c r="V141" s="7"/>
      <c r="W141" s="247"/>
      <c r="X141" s="7"/>
      <c r="Y141" s="247"/>
      <c r="Z141" s="248"/>
    </row>
    <row r="142" spans="1:26" ht="12.75">
      <c r="A142" s="314"/>
      <c r="B142" s="368"/>
      <c r="C142" s="9"/>
      <c r="D142" s="313"/>
      <c r="E142" s="308"/>
      <c r="F142" s="98"/>
      <c r="G142" s="13"/>
      <c r="H142" s="247"/>
      <c r="I142" s="247"/>
      <c r="J142" s="247"/>
      <c r="K142" s="247"/>
      <c r="L142" s="359"/>
      <c r="M142" s="247"/>
      <c r="N142" s="7"/>
      <c r="O142" s="247"/>
      <c r="P142" s="247"/>
      <c r="Q142" s="247"/>
      <c r="R142" s="7"/>
      <c r="S142" s="247"/>
      <c r="T142" s="7"/>
      <c r="U142" s="247"/>
      <c r="V142" s="7"/>
      <c r="W142" s="247"/>
      <c r="X142" s="7"/>
      <c r="Y142" s="247"/>
      <c r="Z142" s="248"/>
    </row>
    <row r="143" spans="1:26" ht="12.75">
      <c r="A143" s="314" t="s">
        <v>176</v>
      </c>
      <c r="B143" s="368" t="s">
        <v>510</v>
      </c>
      <c r="C143" s="9" t="s">
        <v>69</v>
      </c>
      <c r="D143" s="313">
        <v>410</v>
      </c>
      <c r="E143" s="292"/>
      <c r="F143" s="98">
        <f>D143*E143</f>
        <v>0</v>
      </c>
      <c r="G143" s="13"/>
      <c r="H143" s="247"/>
      <c r="I143" s="247"/>
      <c r="J143" s="247"/>
      <c r="K143" s="247"/>
      <c r="L143" s="359"/>
      <c r="M143" s="247"/>
      <c r="N143" s="7"/>
      <c r="O143" s="247"/>
      <c r="P143" s="247"/>
      <c r="Q143" s="247"/>
      <c r="R143" s="7"/>
      <c r="S143" s="247"/>
      <c r="T143" s="7"/>
      <c r="U143" s="247"/>
      <c r="V143" s="7"/>
      <c r="W143" s="247"/>
      <c r="X143" s="7"/>
      <c r="Y143" s="247"/>
      <c r="Z143" s="248"/>
    </row>
    <row r="144" spans="1:26" ht="12.75">
      <c r="A144" s="314"/>
      <c r="B144" s="369"/>
      <c r="C144" s="160"/>
      <c r="D144" s="313"/>
      <c r="E144" s="308"/>
      <c r="F144" s="290"/>
      <c r="G144" s="13"/>
      <c r="H144" s="247"/>
      <c r="I144" s="247"/>
      <c r="J144" s="247"/>
      <c r="K144" s="247"/>
      <c r="L144" s="359"/>
      <c r="M144" s="247"/>
      <c r="N144" s="7"/>
      <c r="O144" s="247"/>
      <c r="P144" s="247"/>
      <c r="Q144" s="247"/>
      <c r="R144" s="7"/>
      <c r="S144" s="247"/>
      <c r="T144" s="7"/>
      <c r="U144" s="247"/>
      <c r="V144" s="7"/>
      <c r="W144" s="247"/>
      <c r="X144" s="7"/>
      <c r="Y144" s="247"/>
      <c r="Z144" s="248"/>
    </row>
    <row r="145" spans="1:26" ht="25.5">
      <c r="A145" s="314"/>
      <c r="B145" s="375" t="s">
        <v>306</v>
      </c>
      <c r="C145" s="9"/>
      <c r="D145" s="313"/>
      <c r="E145" s="308"/>
      <c r="F145" s="98"/>
      <c r="G145" s="13"/>
      <c r="H145" s="247"/>
      <c r="I145" s="247"/>
      <c r="J145" s="247"/>
      <c r="K145" s="247"/>
      <c r="L145" s="359"/>
      <c r="M145" s="247"/>
      <c r="N145" s="7"/>
      <c r="O145" s="247"/>
      <c r="P145" s="247"/>
      <c r="Q145" s="247"/>
      <c r="R145" s="7"/>
      <c r="S145" s="247"/>
      <c r="T145" s="7"/>
      <c r="U145" s="247"/>
      <c r="V145" s="7"/>
      <c r="W145" s="247"/>
      <c r="X145" s="7"/>
      <c r="Y145" s="247"/>
      <c r="Z145" s="248"/>
    </row>
    <row r="146" spans="1:26" ht="12.75">
      <c r="A146" s="314"/>
      <c r="B146" s="368"/>
      <c r="C146" s="9"/>
      <c r="D146" s="313"/>
      <c r="E146" s="308"/>
      <c r="F146" s="98"/>
      <c r="G146" s="13"/>
      <c r="H146" s="247"/>
      <c r="I146" s="247"/>
      <c r="J146" s="247"/>
      <c r="K146" s="247"/>
      <c r="L146" s="359"/>
      <c r="M146" s="247"/>
      <c r="N146" s="7"/>
      <c r="O146" s="247"/>
      <c r="P146" s="247"/>
      <c r="Q146" s="247"/>
      <c r="R146" s="7"/>
      <c r="S146" s="247"/>
      <c r="T146" s="7"/>
      <c r="U146" s="247"/>
      <c r="V146" s="7"/>
      <c r="W146" s="247"/>
      <c r="X146" s="7"/>
      <c r="Y146" s="247"/>
      <c r="Z146" s="248"/>
    </row>
    <row r="147" spans="1:26" ht="14.25">
      <c r="A147" s="314" t="s">
        <v>177</v>
      </c>
      <c r="B147" s="368" t="s">
        <v>511</v>
      </c>
      <c r="C147" s="9" t="s">
        <v>114</v>
      </c>
      <c r="D147" s="313">
        <f>D112</f>
        <v>57</v>
      </c>
      <c r="E147" s="292"/>
      <c r="F147" s="98">
        <f>D147*E147</f>
        <v>0</v>
      </c>
      <c r="G147" s="13"/>
      <c r="H147" s="247"/>
      <c r="I147" s="247"/>
      <c r="J147" s="247"/>
      <c r="K147" s="247"/>
      <c r="L147" s="359"/>
      <c r="M147" s="247"/>
      <c r="N147" s="7"/>
      <c r="O147" s="247"/>
      <c r="P147" s="247"/>
      <c r="Q147" s="247"/>
      <c r="R147" s="7"/>
      <c r="S147" s="247"/>
      <c r="T147" s="7"/>
      <c r="U147" s="247"/>
      <c r="V147" s="7"/>
      <c r="W147" s="247"/>
      <c r="X147" s="7"/>
      <c r="Y147" s="247"/>
      <c r="Z147" s="248"/>
    </row>
    <row r="148" spans="1:26" ht="12.75">
      <c r="A148" s="314"/>
      <c r="B148" s="368"/>
      <c r="C148" s="9"/>
      <c r="D148" s="313"/>
      <c r="E148" s="308"/>
      <c r="F148" s="290"/>
      <c r="G148" s="13"/>
      <c r="H148" s="247"/>
      <c r="I148" s="247"/>
      <c r="J148" s="247"/>
      <c r="K148" s="247"/>
      <c r="L148" s="359"/>
      <c r="M148" s="247"/>
      <c r="N148" s="7"/>
      <c r="O148" s="247"/>
      <c r="P148" s="247"/>
      <c r="Q148" s="247"/>
      <c r="R148" s="7"/>
      <c r="S148" s="247"/>
      <c r="T148" s="7"/>
      <c r="U148" s="247"/>
      <c r="V148" s="7"/>
      <c r="W148" s="247"/>
      <c r="X148" s="7"/>
      <c r="Y148" s="247"/>
      <c r="Z148" s="248"/>
    </row>
    <row r="149" spans="1:26" ht="38.25">
      <c r="A149" s="314"/>
      <c r="B149" s="378" t="s">
        <v>647</v>
      </c>
      <c r="C149" s="9"/>
      <c r="D149" s="313"/>
      <c r="E149" s="308"/>
      <c r="F149" s="98"/>
      <c r="G149" s="13"/>
      <c r="H149" s="247"/>
      <c r="I149" s="247"/>
      <c r="J149" s="247"/>
      <c r="K149" s="247"/>
      <c r="L149" s="359"/>
      <c r="M149" s="247"/>
      <c r="N149" s="7"/>
      <c r="O149" s="247"/>
      <c r="P149" s="247"/>
      <c r="Q149" s="247"/>
      <c r="R149" s="7"/>
      <c r="S149" s="247"/>
      <c r="T149" s="7"/>
      <c r="U149" s="247"/>
      <c r="V149" s="7"/>
      <c r="W149" s="247"/>
      <c r="X149" s="7"/>
      <c r="Y149" s="247"/>
      <c r="Z149" s="248"/>
    </row>
    <row r="150" spans="1:26" ht="12.75">
      <c r="A150" s="314"/>
      <c r="B150" s="311"/>
      <c r="C150" s="9"/>
      <c r="D150" s="313"/>
      <c r="E150" s="308"/>
      <c r="F150" s="98"/>
      <c r="G150" s="13"/>
      <c r="H150" s="247"/>
      <c r="I150" s="247"/>
      <c r="J150" s="247"/>
      <c r="K150" s="247"/>
      <c r="L150" s="359"/>
      <c r="M150" s="247"/>
      <c r="N150" s="7"/>
      <c r="O150" s="247"/>
      <c r="P150" s="247"/>
      <c r="Q150" s="247"/>
      <c r="R150" s="7"/>
      <c r="S150" s="247"/>
      <c r="T150" s="7"/>
      <c r="U150" s="247"/>
      <c r="V150" s="7"/>
      <c r="W150" s="247"/>
      <c r="X150" s="7"/>
      <c r="Y150" s="247"/>
      <c r="Z150" s="248"/>
    </row>
    <row r="151" spans="1:26" ht="14.25">
      <c r="A151" s="314" t="s">
        <v>178</v>
      </c>
      <c r="B151" s="311" t="s">
        <v>648</v>
      </c>
      <c r="C151" s="9" t="s">
        <v>114</v>
      </c>
      <c r="D151" s="313">
        <f>D147</f>
        <v>57</v>
      </c>
      <c r="E151" s="292"/>
      <c r="F151" s="98">
        <f>D151*E151</f>
        <v>0</v>
      </c>
      <c r="G151" s="13"/>
      <c r="H151" s="247"/>
      <c r="I151" s="247"/>
      <c r="J151" s="247"/>
      <c r="K151" s="247"/>
      <c r="L151" s="359"/>
      <c r="M151" s="247"/>
      <c r="N151" s="7"/>
      <c r="O151" s="247"/>
      <c r="P151" s="247"/>
      <c r="Q151" s="247"/>
      <c r="R151" s="7"/>
      <c r="S151" s="247"/>
      <c r="T151" s="7"/>
      <c r="U151" s="247"/>
      <c r="V151" s="7"/>
      <c r="W151" s="247"/>
      <c r="X151" s="7"/>
      <c r="Y151" s="247"/>
      <c r="Z151" s="248"/>
    </row>
    <row r="152" spans="1:26" ht="12.75">
      <c r="A152" s="314"/>
      <c r="B152" s="311"/>
      <c r="C152" s="9"/>
      <c r="D152" s="313"/>
      <c r="E152" s="308"/>
      <c r="F152" s="98"/>
      <c r="G152" s="13"/>
      <c r="H152" s="247"/>
      <c r="I152" s="247"/>
      <c r="J152" s="247"/>
      <c r="K152" s="247"/>
      <c r="L152" s="359"/>
      <c r="M152" s="247"/>
      <c r="N152" s="7"/>
      <c r="O152" s="247"/>
      <c r="P152" s="247"/>
      <c r="Q152" s="247"/>
      <c r="R152" s="7"/>
      <c r="S152" s="247"/>
      <c r="T152" s="7"/>
      <c r="U152" s="247"/>
      <c r="V152" s="7"/>
      <c r="W152" s="247"/>
      <c r="X152" s="7"/>
      <c r="Y152" s="247"/>
      <c r="Z152" s="248"/>
    </row>
    <row r="153" spans="1:26" ht="38.25">
      <c r="A153" s="314"/>
      <c r="B153" s="378" t="s">
        <v>649</v>
      </c>
      <c r="C153" s="337"/>
      <c r="D153" s="313"/>
      <c r="E153" s="308"/>
      <c r="F153" s="98"/>
      <c r="G153" s="13"/>
      <c r="H153" s="247"/>
      <c r="I153" s="247"/>
      <c r="J153" s="247"/>
      <c r="K153" s="247"/>
      <c r="L153" s="359"/>
      <c r="M153" s="247"/>
      <c r="N153" s="7"/>
      <c r="O153" s="247"/>
      <c r="P153" s="247"/>
      <c r="Q153" s="247"/>
      <c r="R153" s="7"/>
      <c r="S153" s="247"/>
      <c r="T153" s="7"/>
      <c r="U153" s="247"/>
      <c r="V153" s="7"/>
      <c r="W153" s="247"/>
      <c r="X153" s="7"/>
      <c r="Y153" s="247"/>
      <c r="Z153" s="248"/>
    </row>
    <row r="154" spans="1:26" ht="12.75">
      <c r="A154" s="314"/>
      <c r="B154" s="311"/>
      <c r="C154" s="337"/>
      <c r="D154" s="313"/>
      <c r="E154" s="308"/>
      <c r="F154" s="98"/>
      <c r="G154" s="13"/>
      <c r="H154" s="247"/>
      <c r="I154" s="247"/>
      <c r="J154" s="247"/>
      <c r="K154" s="247"/>
      <c r="L154" s="359"/>
      <c r="M154" s="247"/>
      <c r="N154" s="7"/>
      <c r="O154" s="247"/>
      <c r="P154" s="247"/>
      <c r="Q154" s="247"/>
      <c r="R154" s="7"/>
      <c r="S154" s="247"/>
      <c r="T154" s="7"/>
      <c r="U154" s="247"/>
      <c r="V154" s="7"/>
      <c r="W154" s="247"/>
      <c r="X154" s="7"/>
      <c r="Y154" s="247"/>
      <c r="Z154" s="248"/>
    </row>
    <row r="155" spans="1:26" ht="14.25">
      <c r="A155" s="314" t="s">
        <v>179</v>
      </c>
      <c r="B155" s="311" t="s">
        <v>512</v>
      </c>
      <c r="C155" s="337" t="s">
        <v>114</v>
      </c>
      <c r="D155" s="313">
        <f>D151</f>
        <v>57</v>
      </c>
      <c r="E155" s="292"/>
      <c r="F155" s="98">
        <f>D155*E155</f>
        <v>0</v>
      </c>
      <c r="G155" s="13"/>
      <c r="H155" s="247"/>
      <c r="I155" s="247"/>
      <c r="J155" s="247"/>
      <c r="K155" s="247"/>
      <c r="L155" s="359"/>
      <c r="M155" s="247"/>
      <c r="N155" s="7"/>
      <c r="O155" s="247"/>
      <c r="P155" s="247"/>
      <c r="Q155" s="247"/>
      <c r="R155" s="7"/>
      <c r="S155" s="247"/>
      <c r="T155" s="7"/>
      <c r="U155" s="247"/>
      <c r="V155" s="7"/>
      <c r="W155" s="247"/>
      <c r="X155" s="7"/>
      <c r="Y155" s="247"/>
      <c r="Z155" s="248"/>
    </row>
    <row r="156" spans="1:26" ht="12.75">
      <c r="A156" s="314"/>
      <c r="B156" s="311"/>
      <c r="C156" s="337"/>
      <c r="D156" s="313"/>
      <c r="E156" s="308"/>
      <c r="F156" s="290"/>
      <c r="G156" s="13"/>
      <c r="H156" s="247"/>
      <c r="I156" s="247"/>
      <c r="J156" s="247"/>
      <c r="K156" s="247"/>
      <c r="L156" s="359"/>
      <c r="M156" s="247"/>
      <c r="N156" s="7"/>
      <c r="O156" s="247"/>
      <c r="P156" s="247"/>
      <c r="Q156" s="247"/>
      <c r="R156" s="7"/>
      <c r="S156" s="247"/>
      <c r="T156" s="7"/>
      <c r="U156" s="247"/>
      <c r="V156" s="7"/>
      <c r="W156" s="247"/>
      <c r="X156" s="7"/>
      <c r="Y156" s="247"/>
      <c r="Z156" s="248"/>
    </row>
    <row r="157" spans="1:26" ht="51">
      <c r="A157" s="314"/>
      <c r="B157" s="378" t="s">
        <v>532</v>
      </c>
      <c r="C157" s="337"/>
      <c r="D157" s="313"/>
      <c r="E157" s="308"/>
      <c r="F157" s="98"/>
      <c r="G157" s="13"/>
      <c r="H157" s="247"/>
      <c r="I157" s="247"/>
      <c r="J157" s="247"/>
      <c r="K157" s="247"/>
      <c r="L157" s="359"/>
      <c r="M157" s="247"/>
      <c r="N157" s="7"/>
      <c r="O157" s="247"/>
      <c r="P157" s="247"/>
      <c r="Q157" s="247"/>
      <c r="R157" s="7"/>
      <c r="S157" s="247"/>
      <c r="T157" s="7"/>
      <c r="U157" s="247"/>
      <c r="V157" s="7"/>
      <c r="W157" s="247"/>
      <c r="X157" s="7"/>
      <c r="Y157" s="247"/>
      <c r="Z157" s="248"/>
    </row>
    <row r="158" spans="1:26" ht="12.75">
      <c r="A158" s="314"/>
      <c r="B158" s="311"/>
      <c r="C158" s="337"/>
      <c r="D158" s="313"/>
      <c r="E158" s="308"/>
      <c r="F158" s="98"/>
      <c r="G158" s="13"/>
      <c r="H158" s="247"/>
      <c r="I158" s="247"/>
      <c r="J158" s="247"/>
      <c r="K158" s="247"/>
      <c r="L158" s="359"/>
      <c r="M158" s="247"/>
      <c r="N158" s="7"/>
      <c r="O158" s="247"/>
      <c r="P158" s="247"/>
      <c r="Q158" s="247"/>
      <c r="R158" s="7"/>
      <c r="S158" s="247"/>
      <c r="T158" s="7"/>
      <c r="U158" s="247"/>
      <c r="V158" s="7"/>
      <c r="W158" s="247"/>
      <c r="X158" s="7"/>
      <c r="Y158" s="247"/>
      <c r="Z158" s="248"/>
    </row>
    <row r="159" spans="1:26" ht="14.25">
      <c r="A159" s="314" t="s">
        <v>180</v>
      </c>
      <c r="B159" s="311" t="s">
        <v>533</v>
      </c>
      <c r="C159" s="337" t="s">
        <v>114</v>
      </c>
      <c r="D159" s="313">
        <v>57</v>
      </c>
      <c r="E159" s="292"/>
      <c r="F159" s="98">
        <f>D159*E159</f>
        <v>0</v>
      </c>
      <c r="G159" s="13"/>
      <c r="H159" s="247"/>
      <c r="I159" s="247"/>
      <c r="J159" s="247"/>
      <c r="K159" s="247"/>
      <c r="L159" s="359"/>
      <c r="M159" s="247"/>
      <c r="N159" s="7"/>
      <c r="O159" s="247"/>
      <c r="P159" s="247"/>
      <c r="Q159" s="247"/>
      <c r="R159" s="7"/>
      <c r="S159" s="247"/>
      <c r="T159" s="7"/>
      <c r="U159" s="247"/>
      <c r="V159" s="7"/>
      <c r="W159" s="247"/>
      <c r="X159" s="7"/>
      <c r="Y159" s="247"/>
      <c r="Z159" s="248"/>
    </row>
    <row r="160" spans="1:26" ht="12.75">
      <c r="A160" s="314"/>
      <c r="B160" s="311"/>
      <c r="C160" s="9"/>
      <c r="D160" s="313"/>
      <c r="E160" s="308"/>
      <c r="F160" s="98"/>
      <c r="G160" s="13"/>
      <c r="H160" s="247"/>
      <c r="I160" s="247"/>
      <c r="J160" s="247"/>
      <c r="K160" s="247"/>
      <c r="L160" s="359"/>
      <c r="M160" s="247"/>
      <c r="N160" s="7"/>
      <c r="O160" s="247"/>
      <c r="P160" s="247"/>
      <c r="Q160" s="247"/>
      <c r="R160" s="7"/>
      <c r="S160" s="247"/>
      <c r="T160" s="7"/>
      <c r="U160" s="247"/>
      <c r="V160" s="7"/>
      <c r="W160" s="247"/>
      <c r="X160" s="7"/>
      <c r="Y160" s="247"/>
      <c r="Z160" s="248"/>
    </row>
    <row r="161" spans="1:26" ht="38.25">
      <c r="A161" s="314"/>
      <c r="B161" s="378" t="s">
        <v>514</v>
      </c>
      <c r="C161" s="337"/>
      <c r="D161" s="313"/>
      <c r="E161" s="308"/>
      <c r="F161" s="290"/>
      <c r="G161" s="13"/>
      <c r="H161" s="247"/>
      <c r="I161" s="247"/>
      <c r="J161" s="247"/>
      <c r="K161" s="247"/>
      <c r="L161" s="359"/>
      <c r="M161" s="247"/>
      <c r="N161" s="7"/>
      <c r="O161" s="247"/>
      <c r="P161" s="247"/>
      <c r="Q161" s="247"/>
      <c r="R161" s="7"/>
      <c r="S161" s="247"/>
      <c r="T161" s="7"/>
      <c r="U161" s="247"/>
      <c r="V161" s="7"/>
      <c r="W161" s="247"/>
      <c r="X161" s="7"/>
      <c r="Y161" s="247"/>
      <c r="Z161" s="248"/>
    </row>
    <row r="162" spans="1:26" ht="12.75">
      <c r="A162" s="314"/>
      <c r="B162" s="311"/>
      <c r="C162" s="337"/>
      <c r="D162" s="313"/>
      <c r="E162" s="308"/>
      <c r="F162" s="290"/>
      <c r="G162" s="13"/>
      <c r="H162" s="247"/>
      <c r="I162" s="247"/>
      <c r="J162" s="247"/>
      <c r="K162" s="247"/>
      <c r="L162" s="359"/>
      <c r="M162" s="247"/>
      <c r="N162" s="7"/>
      <c r="O162" s="247"/>
      <c r="P162" s="247"/>
      <c r="Q162" s="247"/>
      <c r="R162" s="7"/>
      <c r="S162" s="247"/>
      <c r="T162" s="7"/>
      <c r="U162" s="247"/>
      <c r="V162" s="7"/>
      <c r="W162" s="247"/>
      <c r="X162" s="7"/>
      <c r="Y162" s="247"/>
      <c r="Z162" s="248"/>
    </row>
    <row r="163" spans="1:26" ht="12.75">
      <c r="A163" s="314" t="s">
        <v>181</v>
      </c>
      <c r="B163" s="311" t="s">
        <v>513</v>
      </c>
      <c r="C163" s="337" t="s">
        <v>69</v>
      </c>
      <c r="D163" s="313">
        <v>100</v>
      </c>
      <c r="E163" s="292"/>
      <c r="F163" s="290">
        <f>D163*E163</f>
        <v>0</v>
      </c>
      <c r="G163" s="13"/>
      <c r="H163" s="247"/>
      <c r="I163" s="247"/>
      <c r="J163" s="247"/>
      <c r="K163" s="247"/>
      <c r="L163" s="359"/>
      <c r="M163" s="247"/>
      <c r="N163" s="7"/>
      <c r="O163" s="247"/>
      <c r="P163" s="247"/>
      <c r="Q163" s="247"/>
      <c r="R163" s="7"/>
      <c r="S163" s="247"/>
      <c r="T163" s="7"/>
      <c r="U163" s="247"/>
      <c r="V163" s="7"/>
      <c r="W163" s="247"/>
      <c r="X163" s="7"/>
      <c r="Y163" s="247"/>
      <c r="Z163" s="248"/>
    </row>
    <row r="164" spans="1:26" ht="12.75">
      <c r="A164" s="314"/>
      <c r="B164" s="311"/>
      <c r="C164" s="9"/>
      <c r="D164" s="313"/>
      <c r="E164" s="308"/>
      <c r="F164" s="98"/>
      <c r="G164" s="13"/>
      <c r="H164" s="247"/>
      <c r="I164" s="247"/>
      <c r="J164" s="247"/>
      <c r="K164" s="247"/>
      <c r="L164" s="359"/>
      <c r="M164" s="247"/>
      <c r="N164" s="7"/>
      <c r="O164" s="247"/>
      <c r="P164" s="247"/>
      <c r="Q164" s="247"/>
      <c r="R164" s="7"/>
      <c r="S164" s="247"/>
      <c r="T164" s="7"/>
      <c r="U164" s="247"/>
      <c r="V164" s="7"/>
      <c r="W164" s="247"/>
      <c r="X164" s="7"/>
      <c r="Y164" s="247"/>
      <c r="Z164" s="248"/>
    </row>
    <row r="165" spans="1:26" ht="12.75">
      <c r="A165" s="314"/>
      <c r="B165" s="311"/>
      <c r="C165" s="9"/>
      <c r="D165" s="313"/>
      <c r="E165" s="308"/>
      <c r="F165" s="98"/>
      <c r="G165" s="13"/>
      <c r="H165" s="247"/>
      <c r="I165" s="247"/>
      <c r="J165" s="247"/>
      <c r="K165" s="247"/>
      <c r="L165" s="359"/>
      <c r="M165" s="247"/>
      <c r="N165" s="7"/>
      <c r="O165" s="247"/>
      <c r="P165" s="247"/>
      <c r="Q165" s="247"/>
      <c r="R165" s="7"/>
      <c r="S165" s="247"/>
      <c r="T165" s="7"/>
      <c r="U165" s="247"/>
      <c r="V165" s="7"/>
      <c r="W165" s="247"/>
      <c r="X165" s="7"/>
      <c r="Y165" s="247"/>
      <c r="Z165" s="248"/>
    </row>
    <row r="166" spans="1:26" ht="12.75">
      <c r="A166" s="314"/>
      <c r="B166" s="311"/>
      <c r="C166" s="9"/>
      <c r="D166" s="313"/>
      <c r="E166" s="308"/>
      <c r="F166" s="98"/>
      <c r="G166" s="13"/>
      <c r="H166" s="247"/>
      <c r="I166" s="247"/>
      <c r="J166" s="247"/>
      <c r="K166" s="247"/>
      <c r="L166" s="359"/>
      <c r="M166" s="247"/>
      <c r="N166" s="7"/>
      <c r="O166" s="247"/>
      <c r="P166" s="247"/>
      <c r="Q166" s="247"/>
      <c r="R166" s="7"/>
      <c r="S166" s="247"/>
      <c r="T166" s="7"/>
      <c r="U166" s="247"/>
      <c r="V166" s="7"/>
      <c r="W166" s="247"/>
      <c r="X166" s="7"/>
      <c r="Y166" s="247"/>
      <c r="Z166" s="248"/>
    </row>
    <row r="167" spans="1:26" ht="12.75">
      <c r="A167" s="314"/>
      <c r="B167" s="311"/>
      <c r="C167" s="9"/>
      <c r="D167" s="313"/>
      <c r="E167" s="308"/>
      <c r="F167" s="98"/>
      <c r="G167" s="13"/>
      <c r="H167" s="247"/>
      <c r="I167" s="247"/>
      <c r="J167" s="247"/>
      <c r="K167" s="247"/>
      <c r="L167" s="359"/>
      <c r="M167" s="247"/>
      <c r="N167" s="7"/>
      <c r="O167" s="247"/>
      <c r="P167" s="247"/>
      <c r="Q167" s="247"/>
      <c r="R167" s="7"/>
      <c r="S167" s="247"/>
      <c r="T167" s="7"/>
      <c r="U167" s="247"/>
      <c r="V167" s="7"/>
      <c r="W167" s="247"/>
      <c r="X167" s="7"/>
      <c r="Y167" s="247"/>
      <c r="Z167" s="248"/>
    </row>
    <row r="168" spans="1:26" ht="12.75">
      <c r="A168" s="314"/>
      <c r="B168" s="311"/>
      <c r="C168" s="9"/>
      <c r="D168" s="313"/>
      <c r="E168" s="308"/>
      <c r="F168" s="98"/>
      <c r="G168" s="13"/>
      <c r="H168" s="247"/>
      <c r="I168" s="247"/>
      <c r="J168" s="247"/>
      <c r="K168" s="247"/>
      <c r="L168" s="359"/>
      <c r="M168" s="247"/>
      <c r="N168" s="7"/>
      <c r="O168" s="247"/>
      <c r="P168" s="247"/>
      <c r="Q168" s="247"/>
      <c r="R168" s="7"/>
      <c r="S168" s="247"/>
      <c r="T168" s="7"/>
      <c r="U168" s="247"/>
      <c r="V168" s="7"/>
      <c r="W168" s="247"/>
      <c r="X168" s="7"/>
      <c r="Y168" s="247"/>
      <c r="Z168" s="248"/>
    </row>
    <row r="169" spans="1:26" ht="12.75">
      <c r="A169" s="314"/>
      <c r="B169" s="311"/>
      <c r="C169" s="9"/>
      <c r="D169" s="313"/>
      <c r="E169" s="308"/>
      <c r="F169" s="98"/>
      <c r="G169" s="13"/>
      <c r="H169" s="247"/>
      <c r="I169" s="247"/>
      <c r="J169" s="247"/>
      <c r="K169" s="247"/>
      <c r="L169" s="359"/>
      <c r="M169" s="247"/>
      <c r="N169" s="7"/>
      <c r="O169" s="247"/>
      <c r="P169" s="247"/>
      <c r="Q169" s="247"/>
      <c r="R169" s="7"/>
      <c r="S169" s="247"/>
      <c r="T169" s="7"/>
      <c r="U169" s="247"/>
      <c r="V169" s="7"/>
      <c r="W169" s="247"/>
      <c r="X169" s="7"/>
      <c r="Y169" s="247"/>
      <c r="Z169" s="248"/>
    </row>
    <row r="170" spans="1:26" ht="12.75">
      <c r="A170" s="314"/>
      <c r="B170" s="311"/>
      <c r="C170" s="9"/>
      <c r="D170" s="313"/>
      <c r="E170" s="308"/>
      <c r="F170" s="98"/>
      <c r="G170" s="13"/>
      <c r="H170" s="247"/>
      <c r="I170" s="247"/>
      <c r="J170" s="247"/>
      <c r="K170" s="247"/>
      <c r="L170" s="359"/>
      <c r="M170" s="247"/>
      <c r="N170" s="7"/>
      <c r="O170" s="247"/>
      <c r="P170" s="247"/>
      <c r="Q170" s="247"/>
      <c r="R170" s="7"/>
      <c r="S170" s="247"/>
      <c r="T170" s="7"/>
      <c r="U170" s="247"/>
      <c r="V170" s="7"/>
      <c r="W170" s="247"/>
      <c r="X170" s="7"/>
      <c r="Y170" s="247"/>
      <c r="Z170" s="248"/>
    </row>
    <row r="171" spans="1:26" ht="12.75">
      <c r="A171" s="314"/>
      <c r="B171" s="311"/>
      <c r="C171" s="9"/>
      <c r="D171" s="313"/>
      <c r="E171" s="308"/>
      <c r="F171" s="98"/>
      <c r="G171" s="13"/>
      <c r="H171" s="247"/>
      <c r="I171" s="247"/>
      <c r="J171" s="247"/>
      <c r="K171" s="247"/>
      <c r="L171" s="359"/>
      <c r="M171" s="247"/>
      <c r="N171" s="7"/>
      <c r="O171" s="247"/>
      <c r="P171" s="247"/>
      <c r="Q171" s="247"/>
      <c r="R171" s="7"/>
      <c r="S171" s="247"/>
      <c r="T171" s="7"/>
      <c r="U171" s="247"/>
      <c r="V171" s="7"/>
      <c r="W171" s="247"/>
      <c r="X171" s="7"/>
      <c r="Y171" s="247"/>
      <c r="Z171" s="248"/>
    </row>
    <row r="172" spans="1:26" ht="12.75">
      <c r="A172" s="314"/>
      <c r="B172" s="311"/>
      <c r="C172" s="9"/>
      <c r="D172" s="313"/>
      <c r="E172" s="308"/>
      <c r="F172" s="98"/>
      <c r="G172" s="13"/>
      <c r="H172" s="247"/>
      <c r="I172" s="247"/>
      <c r="J172" s="247"/>
      <c r="K172" s="247"/>
      <c r="L172" s="359"/>
      <c r="M172" s="247"/>
      <c r="N172" s="7"/>
      <c r="O172" s="247"/>
      <c r="P172" s="247"/>
      <c r="Q172" s="247"/>
      <c r="R172" s="7"/>
      <c r="S172" s="247"/>
      <c r="T172" s="7"/>
      <c r="U172" s="247"/>
      <c r="V172" s="7"/>
      <c r="W172" s="247"/>
      <c r="X172" s="7"/>
      <c r="Y172" s="247"/>
      <c r="Z172" s="248"/>
    </row>
    <row r="173" spans="1:26" ht="12.75">
      <c r="A173" s="314"/>
      <c r="B173" s="311"/>
      <c r="C173" s="9"/>
      <c r="D173" s="313"/>
      <c r="E173" s="308"/>
      <c r="F173" s="98"/>
      <c r="G173" s="13"/>
      <c r="H173" s="247"/>
      <c r="I173" s="247"/>
      <c r="J173" s="247"/>
      <c r="K173" s="247"/>
      <c r="L173" s="359"/>
      <c r="M173" s="247"/>
      <c r="N173" s="7"/>
      <c r="O173" s="247"/>
      <c r="P173" s="247"/>
      <c r="Q173" s="247"/>
      <c r="R173" s="7"/>
      <c r="S173" s="247"/>
      <c r="T173" s="7"/>
      <c r="U173" s="247"/>
      <c r="V173" s="7"/>
      <c r="W173" s="247"/>
      <c r="X173" s="7"/>
      <c r="Y173" s="247"/>
      <c r="Z173" s="248"/>
    </row>
    <row r="174" spans="1:26" ht="12.75">
      <c r="A174" s="314"/>
      <c r="B174" s="311"/>
      <c r="C174" s="9"/>
      <c r="D174" s="313"/>
      <c r="E174" s="308"/>
      <c r="F174" s="98"/>
      <c r="G174" s="13"/>
      <c r="H174" s="247"/>
      <c r="I174" s="247"/>
      <c r="J174" s="247"/>
      <c r="K174" s="247"/>
      <c r="L174" s="359"/>
      <c r="M174" s="247"/>
      <c r="N174" s="7"/>
      <c r="O174" s="247"/>
      <c r="P174" s="247"/>
      <c r="Q174" s="247"/>
      <c r="R174" s="7"/>
      <c r="S174" s="247"/>
      <c r="T174" s="7"/>
      <c r="U174" s="247"/>
      <c r="V174" s="7"/>
      <c r="W174" s="247"/>
      <c r="X174" s="7"/>
      <c r="Y174" s="247"/>
      <c r="Z174" s="248"/>
    </row>
    <row r="175" spans="1:26" ht="12.75">
      <c r="A175" s="314"/>
      <c r="B175" s="311"/>
      <c r="C175" s="9"/>
      <c r="D175" s="313"/>
      <c r="E175" s="308"/>
      <c r="F175" s="98"/>
      <c r="G175" s="13"/>
      <c r="H175" s="247"/>
      <c r="I175" s="247"/>
      <c r="J175" s="247"/>
      <c r="K175" s="247"/>
      <c r="L175" s="359"/>
      <c r="M175" s="247"/>
      <c r="N175" s="7"/>
      <c r="O175" s="247"/>
      <c r="P175" s="247"/>
      <c r="Q175" s="247"/>
      <c r="R175" s="7"/>
      <c r="S175" s="247"/>
      <c r="T175" s="7"/>
      <c r="U175" s="247"/>
      <c r="V175" s="7"/>
      <c r="W175" s="247"/>
      <c r="X175" s="7"/>
      <c r="Y175" s="247"/>
      <c r="Z175" s="248"/>
    </row>
    <row r="176" spans="1:26" ht="12.75">
      <c r="A176" s="314"/>
      <c r="B176" s="311"/>
      <c r="C176" s="9"/>
      <c r="D176" s="313"/>
      <c r="E176" s="308"/>
      <c r="F176" s="98"/>
      <c r="G176" s="13"/>
      <c r="H176" s="247"/>
      <c r="I176" s="247"/>
      <c r="J176" s="247"/>
      <c r="K176" s="247"/>
      <c r="L176" s="359"/>
      <c r="M176" s="247"/>
      <c r="N176" s="7"/>
      <c r="O176" s="247"/>
      <c r="P176" s="247"/>
      <c r="Q176" s="247"/>
      <c r="R176" s="7"/>
      <c r="S176" s="247"/>
      <c r="T176" s="7"/>
      <c r="U176" s="247"/>
      <c r="V176" s="7"/>
      <c r="W176" s="247"/>
      <c r="X176" s="7"/>
      <c r="Y176" s="247"/>
      <c r="Z176" s="248"/>
    </row>
    <row r="177" spans="1:26" ht="12.75">
      <c r="A177" s="314"/>
      <c r="B177" s="311"/>
      <c r="C177" s="9"/>
      <c r="D177" s="313"/>
      <c r="E177" s="308"/>
      <c r="F177" s="98"/>
      <c r="G177" s="13"/>
      <c r="H177" s="247"/>
      <c r="I177" s="247"/>
      <c r="J177" s="247"/>
      <c r="K177" s="247"/>
      <c r="L177" s="359"/>
      <c r="M177" s="247"/>
      <c r="N177" s="7"/>
      <c r="O177" s="247"/>
      <c r="P177" s="247"/>
      <c r="Q177" s="247"/>
      <c r="R177" s="7"/>
      <c r="S177" s="247"/>
      <c r="T177" s="7"/>
      <c r="U177" s="247"/>
      <c r="V177" s="7"/>
      <c r="W177" s="247"/>
      <c r="X177" s="7"/>
      <c r="Y177" s="247"/>
      <c r="Z177" s="248"/>
    </row>
    <row r="178" spans="1:26" ht="12.75">
      <c r="A178" s="314"/>
      <c r="B178" s="311"/>
      <c r="C178" s="9"/>
      <c r="D178" s="313"/>
      <c r="E178" s="308"/>
      <c r="F178" s="98"/>
      <c r="G178" s="13"/>
      <c r="H178" s="247"/>
      <c r="I178" s="247"/>
      <c r="J178" s="247"/>
      <c r="K178" s="247"/>
      <c r="L178" s="359"/>
      <c r="M178" s="247"/>
      <c r="N178" s="7"/>
      <c r="O178" s="247"/>
      <c r="P178" s="247"/>
      <c r="Q178" s="247"/>
      <c r="R178" s="7"/>
      <c r="S178" s="247"/>
      <c r="T178" s="7"/>
      <c r="U178" s="247"/>
      <c r="V178" s="7"/>
      <c r="W178" s="247"/>
      <c r="X178" s="7"/>
      <c r="Y178" s="247"/>
      <c r="Z178" s="248"/>
    </row>
    <row r="179" spans="1:26" ht="12.75">
      <c r="A179" s="314"/>
      <c r="B179" s="311"/>
      <c r="C179" s="9"/>
      <c r="D179" s="313"/>
      <c r="E179" s="308"/>
      <c r="F179" s="98"/>
      <c r="G179" s="13"/>
      <c r="H179" s="247"/>
      <c r="I179" s="247"/>
      <c r="J179" s="247"/>
      <c r="K179" s="247"/>
      <c r="L179" s="359"/>
      <c r="M179" s="247"/>
      <c r="N179" s="7"/>
      <c r="O179" s="247"/>
      <c r="P179" s="247"/>
      <c r="Q179" s="247"/>
      <c r="R179" s="7"/>
      <c r="S179" s="247"/>
      <c r="T179" s="7"/>
      <c r="U179" s="247"/>
      <c r="V179" s="7"/>
      <c r="W179" s="247"/>
      <c r="X179" s="7"/>
      <c r="Y179" s="247"/>
      <c r="Z179" s="248"/>
    </row>
    <row r="180" spans="1:26" ht="12.75">
      <c r="A180" s="314"/>
      <c r="B180" s="311"/>
      <c r="C180" s="9"/>
      <c r="D180" s="313"/>
      <c r="E180" s="308"/>
      <c r="F180" s="98"/>
      <c r="G180" s="13"/>
      <c r="H180" s="247"/>
      <c r="I180" s="247"/>
      <c r="J180" s="247"/>
      <c r="K180" s="247"/>
      <c r="L180" s="359"/>
      <c r="M180" s="247"/>
      <c r="N180" s="7"/>
      <c r="O180" s="247"/>
      <c r="P180" s="247"/>
      <c r="Q180" s="247"/>
      <c r="R180" s="7"/>
      <c r="S180" s="247"/>
      <c r="T180" s="7"/>
      <c r="U180" s="247"/>
      <c r="V180" s="7"/>
      <c r="W180" s="247"/>
      <c r="X180" s="7"/>
      <c r="Y180" s="247"/>
      <c r="Z180" s="248"/>
    </row>
    <row r="181" spans="1:26" ht="12.75">
      <c r="A181" s="314"/>
      <c r="B181" s="311"/>
      <c r="C181" s="9"/>
      <c r="D181" s="313"/>
      <c r="E181" s="308"/>
      <c r="F181" s="98"/>
      <c r="G181" s="13"/>
      <c r="H181" s="247"/>
      <c r="I181" s="247"/>
      <c r="J181" s="247"/>
      <c r="K181" s="247"/>
      <c r="L181" s="359"/>
      <c r="M181" s="247"/>
      <c r="N181" s="7"/>
      <c r="O181" s="247"/>
      <c r="P181" s="247"/>
      <c r="Q181" s="247"/>
      <c r="R181" s="7"/>
      <c r="S181" s="247"/>
      <c r="T181" s="7"/>
      <c r="U181" s="247"/>
      <c r="V181" s="7"/>
      <c r="W181" s="247"/>
      <c r="X181" s="7"/>
      <c r="Y181" s="247"/>
      <c r="Z181" s="248"/>
    </row>
    <row r="182" spans="1:26" ht="12.75">
      <c r="A182" s="241"/>
      <c r="B182" s="233" t="s">
        <v>487</v>
      </c>
      <c r="C182" s="241"/>
      <c r="D182" s="405"/>
      <c r="E182" s="236"/>
      <c r="F182" s="249">
        <f>SUM(F133:F166)</f>
        <v>0</v>
      </c>
      <c r="G182" s="13"/>
      <c r="H182" s="247"/>
      <c r="I182" s="247"/>
      <c r="J182" s="247"/>
      <c r="K182" s="247"/>
      <c r="L182" s="359"/>
      <c r="M182" s="247"/>
      <c r="N182" s="7"/>
      <c r="O182" s="247"/>
      <c r="P182" s="247"/>
      <c r="Q182" s="247"/>
      <c r="R182" s="7"/>
      <c r="S182" s="247"/>
      <c r="T182" s="7"/>
      <c r="U182" s="247"/>
      <c r="V182" s="7"/>
      <c r="W182" s="247"/>
      <c r="X182" s="7"/>
      <c r="Y182" s="247"/>
      <c r="Z182" s="248"/>
    </row>
    <row r="183" spans="4:5" ht="12.75">
      <c r="D183" s="365"/>
      <c r="E183" s="250"/>
    </row>
    <row r="184" spans="4:5" ht="12.75">
      <c r="D184" s="365"/>
      <c r="E184" s="250"/>
    </row>
    <row r="185" spans="4:5" ht="12.75">
      <c r="D185" s="365"/>
      <c r="E185" s="250"/>
    </row>
    <row r="186" spans="4:5" ht="12.75">
      <c r="D186" s="365"/>
      <c r="E186" s="250"/>
    </row>
    <row r="187" spans="4:5" ht="12.75">
      <c r="D187" s="365"/>
      <c r="E187" s="250"/>
    </row>
    <row r="188" spans="4:5" ht="12.75">
      <c r="D188" s="365"/>
      <c r="E188" s="250"/>
    </row>
    <row r="189" spans="4:5" ht="12.75">
      <c r="D189" s="365"/>
      <c r="E189" s="250"/>
    </row>
    <row r="190" spans="4:5" ht="12.75">
      <c r="D190" s="365"/>
      <c r="E190" s="250"/>
    </row>
    <row r="191" spans="4:5" ht="12.75">
      <c r="D191" s="365"/>
      <c r="E191" s="250"/>
    </row>
    <row r="192" spans="4:5" ht="12.75">
      <c r="D192" s="365"/>
      <c r="E192" s="250"/>
    </row>
    <row r="193" spans="1:27" s="363" customFormat="1" ht="12.75">
      <c r="A193" s="242"/>
      <c r="B193" s="362"/>
      <c r="C193" s="374"/>
      <c r="D193" s="365"/>
      <c r="E193" s="250"/>
      <c r="G193" s="6"/>
      <c r="H193" s="246"/>
      <c r="I193" s="6"/>
      <c r="J193" s="6"/>
      <c r="K193" s="6"/>
      <c r="L193" s="6"/>
      <c r="M193" s="6"/>
      <c r="N193" s="6"/>
      <c r="O193" s="6"/>
      <c r="P193" s="246"/>
      <c r="Q193" s="6"/>
      <c r="R193" s="6"/>
      <c r="S193" s="6"/>
      <c r="T193" s="6"/>
      <c r="U193" s="6"/>
      <c r="V193" s="6"/>
      <c r="W193" s="6"/>
      <c r="X193" s="6"/>
      <c r="Y193" s="6"/>
      <c r="Z193" s="6"/>
      <c r="AA193" s="6"/>
    </row>
    <row r="194" spans="1:27" s="363" customFormat="1" ht="12.75">
      <c r="A194" s="242"/>
      <c r="B194" s="362"/>
      <c r="C194" s="374"/>
      <c r="D194" s="365"/>
      <c r="E194" s="250"/>
      <c r="G194" s="6"/>
      <c r="H194" s="246"/>
      <c r="I194" s="6"/>
      <c r="J194" s="6"/>
      <c r="K194" s="6"/>
      <c r="L194" s="6"/>
      <c r="M194" s="6"/>
      <c r="N194" s="6"/>
      <c r="O194" s="6"/>
      <c r="P194" s="246"/>
      <c r="Q194" s="6"/>
      <c r="R194" s="6"/>
      <c r="S194" s="6"/>
      <c r="T194" s="6"/>
      <c r="U194" s="6"/>
      <c r="V194" s="6"/>
      <c r="W194" s="6"/>
      <c r="X194" s="6"/>
      <c r="Y194" s="6"/>
      <c r="Z194" s="6"/>
      <c r="AA194" s="6"/>
    </row>
    <row r="195" spans="1:27" s="363" customFormat="1" ht="12.75">
      <c r="A195" s="242"/>
      <c r="B195" s="362"/>
      <c r="C195" s="374"/>
      <c r="D195" s="365"/>
      <c r="E195" s="250"/>
      <c r="G195" s="6"/>
      <c r="H195" s="246"/>
      <c r="I195" s="6"/>
      <c r="J195" s="6"/>
      <c r="K195" s="6"/>
      <c r="L195" s="6"/>
      <c r="M195" s="6"/>
      <c r="N195" s="6"/>
      <c r="O195" s="6"/>
      <c r="P195" s="246"/>
      <c r="Q195" s="6"/>
      <c r="R195" s="6"/>
      <c r="S195" s="6"/>
      <c r="T195" s="6"/>
      <c r="U195" s="6"/>
      <c r="V195" s="6"/>
      <c r="W195" s="6"/>
      <c r="X195" s="6"/>
      <c r="Y195" s="6"/>
      <c r="Z195" s="6"/>
      <c r="AA195" s="6"/>
    </row>
    <row r="196" spans="1:27" s="363" customFormat="1" ht="12.75">
      <c r="A196" s="242"/>
      <c r="B196" s="362"/>
      <c r="C196" s="374"/>
      <c r="D196" s="365"/>
      <c r="E196" s="250"/>
      <c r="G196" s="6"/>
      <c r="H196" s="246"/>
      <c r="I196" s="6"/>
      <c r="J196" s="6"/>
      <c r="K196" s="6"/>
      <c r="L196" s="6"/>
      <c r="M196" s="6"/>
      <c r="N196" s="6"/>
      <c r="O196" s="6"/>
      <c r="P196" s="246"/>
      <c r="Q196" s="6"/>
      <c r="R196" s="6"/>
      <c r="S196" s="6"/>
      <c r="T196" s="6"/>
      <c r="U196" s="6"/>
      <c r="V196" s="6"/>
      <c r="W196" s="6"/>
      <c r="X196" s="6"/>
      <c r="Y196" s="6"/>
      <c r="Z196" s="6"/>
      <c r="AA196" s="6"/>
    </row>
    <row r="197" spans="1:27" s="363" customFormat="1" ht="12.75">
      <c r="A197" s="242"/>
      <c r="B197" s="362"/>
      <c r="C197" s="374"/>
      <c r="D197" s="365"/>
      <c r="E197" s="250"/>
      <c r="G197" s="6"/>
      <c r="H197" s="246"/>
      <c r="I197" s="6"/>
      <c r="J197" s="6"/>
      <c r="K197" s="6"/>
      <c r="L197" s="6"/>
      <c r="M197" s="6"/>
      <c r="N197" s="6"/>
      <c r="O197" s="6"/>
      <c r="P197" s="246"/>
      <c r="Q197" s="6"/>
      <c r="R197" s="6"/>
      <c r="S197" s="6"/>
      <c r="T197" s="6"/>
      <c r="U197" s="6"/>
      <c r="V197" s="6"/>
      <c r="W197" s="6"/>
      <c r="X197" s="6"/>
      <c r="Y197" s="6"/>
      <c r="Z197" s="6"/>
      <c r="AA197" s="6"/>
    </row>
    <row r="198" spans="1:27" s="363" customFormat="1" ht="12.75">
      <c r="A198" s="242"/>
      <c r="B198" s="362"/>
      <c r="C198" s="374"/>
      <c r="D198" s="365"/>
      <c r="E198" s="250"/>
      <c r="G198" s="6"/>
      <c r="H198" s="246"/>
      <c r="I198" s="6"/>
      <c r="J198" s="6"/>
      <c r="K198" s="6"/>
      <c r="L198" s="6"/>
      <c r="M198" s="6"/>
      <c r="N198" s="6"/>
      <c r="O198" s="6"/>
      <c r="P198" s="246"/>
      <c r="Q198" s="6"/>
      <c r="R198" s="6"/>
      <c r="S198" s="6"/>
      <c r="T198" s="6"/>
      <c r="U198" s="6"/>
      <c r="V198" s="6"/>
      <c r="W198" s="6"/>
      <c r="X198" s="6"/>
      <c r="Y198" s="6"/>
      <c r="Z198" s="6"/>
      <c r="AA198" s="6"/>
    </row>
    <row r="199" spans="1:27" s="363" customFormat="1" ht="12.75">
      <c r="A199" s="242"/>
      <c r="B199" s="362"/>
      <c r="C199" s="374"/>
      <c r="D199" s="365"/>
      <c r="E199" s="250"/>
      <c r="G199" s="6"/>
      <c r="H199" s="246"/>
      <c r="I199" s="6"/>
      <c r="J199" s="6"/>
      <c r="K199" s="6"/>
      <c r="L199" s="6"/>
      <c r="M199" s="6"/>
      <c r="N199" s="6"/>
      <c r="O199" s="6"/>
      <c r="P199" s="246"/>
      <c r="Q199" s="6"/>
      <c r="R199" s="6"/>
      <c r="S199" s="6"/>
      <c r="T199" s="6"/>
      <c r="U199" s="6"/>
      <c r="V199" s="6"/>
      <c r="W199" s="6"/>
      <c r="X199" s="6"/>
      <c r="Y199" s="6"/>
      <c r="Z199" s="6"/>
      <c r="AA199" s="6"/>
    </row>
    <row r="200" spans="1:27" s="363" customFormat="1" ht="12.75">
      <c r="A200" s="242"/>
      <c r="B200" s="362"/>
      <c r="C200" s="374"/>
      <c r="D200" s="365"/>
      <c r="E200" s="250"/>
      <c r="G200" s="6"/>
      <c r="H200" s="246"/>
      <c r="I200" s="6"/>
      <c r="J200" s="6"/>
      <c r="K200" s="6"/>
      <c r="L200" s="6"/>
      <c r="M200" s="6"/>
      <c r="N200" s="6"/>
      <c r="O200" s="6"/>
      <c r="P200" s="246"/>
      <c r="Q200" s="6"/>
      <c r="R200" s="6"/>
      <c r="S200" s="6"/>
      <c r="T200" s="6"/>
      <c r="U200" s="6"/>
      <c r="V200" s="6"/>
      <c r="W200" s="6"/>
      <c r="X200" s="6"/>
      <c r="Y200" s="6"/>
      <c r="Z200" s="6"/>
      <c r="AA200" s="6"/>
    </row>
    <row r="201" spans="1:27" s="363" customFormat="1" ht="12.75">
      <c r="A201" s="242"/>
      <c r="B201" s="362"/>
      <c r="C201" s="374"/>
      <c r="D201" s="365"/>
      <c r="E201" s="250"/>
      <c r="G201" s="6"/>
      <c r="H201" s="246"/>
      <c r="I201" s="6"/>
      <c r="J201" s="6"/>
      <c r="K201" s="6"/>
      <c r="L201" s="6"/>
      <c r="M201" s="6"/>
      <c r="N201" s="6"/>
      <c r="O201" s="6"/>
      <c r="P201" s="246"/>
      <c r="Q201" s="6"/>
      <c r="R201" s="6"/>
      <c r="S201" s="6"/>
      <c r="T201" s="6"/>
      <c r="U201" s="6"/>
      <c r="V201" s="6"/>
      <c r="W201" s="6"/>
      <c r="X201" s="6"/>
      <c r="Y201" s="6"/>
      <c r="Z201" s="6"/>
      <c r="AA201" s="6"/>
    </row>
    <row r="202" spans="1:27" s="363" customFormat="1" ht="12.75">
      <c r="A202" s="242"/>
      <c r="B202" s="362"/>
      <c r="C202" s="374"/>
      <c r="D202" s="365"/>
      <c r="E202" s="250"/>
      <c r="G202" s="6"/>
      <c r="H202" s="246"/>
      <c r="I202" s="6"/>
      <c r="J202" s="6"/>
      <c r="K202" s="6"/>
      <c r="L202" s="6"/>
      <c r="M202" s="6"/>
      <c r="N202" s="6"/>
      <c r="O202" s="6"/>
      <c r="P202" s="246"/>
      <c r="Q202" s="6"/>
      <c r="R202" s="6"/>
      <c r="S202" s="6"/>
      <c r="T202" s="6"/>
      <c r="U202" s="6"/>
      <c r="V202" s="6"/>
      <c r="W202" s="6"/>
      <c r="X202" s="6"/>
      <c r="Y202" s="6"/>
      <c r="Z202" s="6"/>
      <c r="AA202" s="6"/>
    </row>
    <row r="203" spans="1:27" s="363" customFormat="1" ht="12.75">
      <c r="A203" s="242"/>
      <c r="B203" s="362"/>
      <c r="C203" s="374"/>
      <c r="D203" s="365"/>
      <c r="E203" s="250"/>
      <c r="G203" s="6"/>
      <c r="H203" s="246"/>
      <c r="I203" s="6"/>
      <c r="J203" s="6"/>
      <c r="K203" s="6"/>
      <c r="L203" s="6"/>
      <c r="M203" s="6"/>
      <c r="N203" s="6"/>
      <c r="O203" s="6"/>
      <c r="P203" s="246"/>
      <c r="Q203" s="6"/>
      <c r="R203" s="6"/>
      <c r="S203" s="6"/>
      <c r="T203" s="6"/>
      <c r="U203" s="6"/>
      <c r="V203" s="6"/>
      <c r="W203" s="6"/>
      <c r="X203" s="6"/>
      <c r="Y203" s="6"/>
      <c r="Z203" s="6"/>
      <c r="AA203" s="6"/>
    </row>
    <row r="204" spans="1:27" s="363" customFormat="1" ht="12.75">
      <c r="A204" s="242"/>
      <c r="B204" s="362"/>
      <c r="C204" s="374"/>
      <c r="D204" s="365"/>
      <c r="E204" s="250"/>
      <c r="G204" s="6"/>
      <c r="H204" s="246"/>
      <c r="I204" s="6"/>
      <c r="J204" s="6"/>
      <c r="K204" s="6"/>
      <c r="L204" s="6"/>
      <c r="M204" s="6"/>
      <c r="N204" s="6"/>
      <c r="O204" s="6"/>
      <c r="P204" s="246"/>
      <c r="Q204" s="6"/>
      <c r="R204" s="6"/>
      <c r="S204" s="6"/>
      <c r="T204" s="6"/>
      <c r="U204" s="6"/>
      <c r="V204" s="6"/>
      <c r="W204" s="6"/>
      <c r="X204" s="6"/>
      <c r="Y204" s="6"/>
      <c r="Z204" s="6"/>
      <c r="AA204" s="6"/>
    </row>
    <row r="205" spans="1:27" s="363" customFormat="1" ht="12.75">
      <c r="A205" s="242"/>
      <c r="B205" s="362"/>
      <c r="C205" s="374"/>
      <c r="D205" s="365"/>
      <c r="E205" s="250"/>
      <c r="G205" s="6"/>
      <c r="H205" s="246"/>
      <c r="I205" s="6"/>
      <c r="J205" s="6"/>
      <c r="K205" s="6"/>
      <c r="L205" s="6"/>
      <c r="M205" s="6"/>
      <c r="N205" s="6"/>
      <c r="O205" s="6"/>
      <c r="P205" s="246"/>
      <c r="Q205" s="6"/>
      <c r="R205" s="6"/>
      <c r="S205" s="6"/>
      <c r="T205" s="6"/>
      <c r="U205" s="6"/>
      <c r="V205" s="6"/>
      <c r="W205" s="6"/>
      <c r="X205" s="6"/>
      <c r="Y205" s="6"/>
      <c r="Z205" s="6"/>
      <c r="AA205" s="6"/>
    </row>
    <row r="206" spans="1:27" s="363" customFormat="1" ht="12.75">
      <c r="A206" s="242"/>
      <c r="B206" s="362"/>
      <c r="C206" s="374"/>
      <c r="D206" s="365"/>
      <c r="E206" s="250"/>
      <c r="G206" s="6"/>
      <c r="H206" s="246"/>
      <c r="I206" s="6"/>
      <c r="J206" s="6"/>
      <c r="K206" s="6"/>
      <c r="L206" s="6"/>
      <c r="M206" s="6"/>
      <c r="N206" s="6"/>
      <c r="O206" s="6"/>
      <c r="P206" s="246"/>
      <c r="Q206" s="6"/>
      <c r="R206" s="6"/>
      <c r="S206" s="6"/>
      <c r="T206" s="6"/>
      <c r="U206" s="6"/>
      <c r="V206" s="6"/>
      <c r="W206" s="6"/>
      <c r="X206" s="6"/>
      <c r="Y206" s="6"/>
      <c r="Z206" s="6"/>
      <c r="AA206" s="6"/>
    </row>
    <row r="207" spans="1:27" s="363" customFormat="1" ht="12.75">
      <c r="A207" s="242"/>
      <c r="B207" s="362"/>
      <c r="C207" s="374"/>
      <c r="D207" s="365"/>
      <c r="E207" s="250"/>
      <c r="G207" s="6"/>
      <c r="H207" s="246"/>
      <c r="I207" s="6"/>
      <c r="J207" s="6"/>
      <c r="K207" s="6"/>
      <c r="L207" s="6"/>
      <c r="M207" s="6"/>
      <c r="N207" s="6"/>
      <c r="O207" s="6"/>
      <c r="P207" s="246"/>
      <c r="Q207" s="6"/>
      <c r="R207" s="6"/>
      <c r="S207" s="6"/>
      <c r="T207" s="6"/>
      <c r="U207" s="6"/>
      <c r="V207" s="6"/>
      <c r="W207" s="6"/>
      <c r="X207" s="6"/>
      <c r="Y207" s="6"/>
      <c r="Z207" s="6"/>
      <c r="AA207" s="6"/>
    </row>
    <row r="208" spans="1:27" s="363" customFormat="1" ht="12.75">
      <c r="A208" s="242"/>
      <c r="B208" s="362"/>
      <c r="C208" s="374"/>
      <c r="D208" s="365"/>
      <c r="E208" s="250"/>
      <c r="G208" s="6"/>
      <c r="H208" s="246"/>
      <c r="I208" s="6"/>
      <c r="J208" s="6"/>
      <c r="K208" s="6"/>
      <c r="L208" s="6"/>
      <c r="M208" s="6"/>
      <c r="N208" s="6"/>
      <c r="O208" s="6"/>
      <c r="P208" s="246"/>
      <c r="Q208" s="6"/>
      <c r="R208" s="6"/>
      <c r="S208" s="6"/>
      <c r="T208" s="6"/>
      <c r="U208" s="6"/>
      <c r="V208" s="6"/>
      <c r="W208" s="6"/>
      <c r="X208" s="6"/>
      <c r="Y208" s="6"/>
      <c r="Z208" s="6"/>
      <c r="AA208" s="6"/>
    </row>
    <row r="209" spans="1:27" s="363" customFormat="1" ht="12.75">
      <c r="A209" s="242"/>
      <c r="B209" s="362"/>
      <c r="C209" s="374"/>
      <c r="D209" s="365"/>
      <c r="E209" s="250"/>
      <c r="G209" s="6"/>
      <c r="H209" s="246"/>
      <c r="I209" s="6"/>
      <c r="J209" s="6"/>
      <c r="K209" s="6"/>
      <c r="L209" s="6"/>
      <c r="M209" s="6"/>
      <c r="N209" s="6"/>
      <c r="O209" s="6"/>
      <c r="P209" s="246"/>
      <c r="Q209" s="6"/>
      <c r="R209" s="6"/>
      <c r="S209" s="6"/>
      <c r="T209" s="6"/>
      <c r="U209" s="6"/>
      <c r="V209" s="6"/>
      <c r="W209" s="6"/>
      <c r="X209" s="6"/>
      <c r="Y209" s="6"/>
      <c r="Z209" s="6"/>
      <c r="AA209" s="6"/>
    </row>
    <row r="210" spans="1:27" s="363" customFormat="1" ht="12.75">
      <c r="A210" s="242"/>
      <c r="B210" s="362"/>
      <c r="C210" s="374"/>
      <c r="D210" s="365"/>
      <c r="E210" s="250"/>
      <c r="G210" s="6"/>
      <c r="H210" s="246"/>
      <c r="I210" s="6"/>
      <c r="J210" s="6"/>
      <c r="K210" s="6"/>
      <c r="L210" s="6"/>
      <c r="M210" s="6"/>
      <c r="N210" s="6"/>
      <c r="O210" s="6"/>
      <c r="P210" s="246"/>
      <c r="Q210" s="6"/>
      <c r="R210" s="6"/>
      <c r="S210" s="6"/>
      <c r="T210" s="6"/>
      <c r="U210" s="6"/>
      <c r="V210" s="6"/>
      <c r="W210" s="6"/>
      <c r="X210" s="6"/>
      <c r="Y210" s="6"/>
      <c r="Z210" s="6"/>
      <c r="AA210" s="6"/>
    </row>
    <row r="211" spans="1:27" s="363" customFormat="1" ht="12.75">
      <c r="A211" s="242"/>
      <c r="B211" s="362"/>
      <c r="C211" s="374"/>
      <c r="D211" s="365"/>
      <c r="E211" s="250"/>
      <c r="G211" s="6"/>
      <c r="H211" s="246"/>
      <c r="I211" s="6"/>
      <c r="J211" s="6"/>
      <c r="K211" s="6"/>
      <c r="L211" s="6"/>
      <c r="M211" s="6"/>
      <c r="N211" s="6"/>
      <c r="O211" s="6"/>
      <c r="P211" s="246"/>
      <c r="Q211" s="6"/>
      <c r="R211" s="6"/>
      <c r="S211" s="6"/>
      <c r="T211" s="6"/>
      <c r="U211" s="6"/>
      <c r="V211" s="6"/>
      <c r="W211" s="6"/>
      <c r="X211" s="6"/>
      <c r="Y211" s="6"/>
      <c r="Z211" s="6"/>
      <c r="AA211" s="6"/>
    </row>
    <row r="212" spans="1:27" s="363" customFormat="1" ht="12.75">
      <c r="A212" s="242"/>
      <c r="B212" s="362"/>
      <c r="C212" s="374"/>
      <c r="D212" s="365"/>
      <c r="E212" s="250"/>
      <c r="G212" s="6"/>
      <c r="H212" s="246"/>
      <c r="I212" s="6"/>
      <c r="J212" s="6"/>
      <c r="K212" s="6"/>
      <c r="L212" s="6"/>
      <c r="M212" s="6"/>
      <c r="N212" s="6"/>
      <c r="O212" s="6"/>
      <c r="P212" s="246"/>
      <c r="Q212" s="6"/>
      <c r="R212" s="6"/>
      <c r="S212" s="6"/>
      <c r="T212" s="6"/>
      <c r="U212" s="6"/>
      <c r="V212" s="6"/>
      <c r="W212" s="6"/>
      <c r="X212" s="6"/>
      <c r="Y212" s="6"/>
      <c r="Z212" s="6"/>
      <c r="AA212" s="6"/>
    </row>
    <row r="213" spans="1:27" s="363" customFormat="1" ht="12.75">
      <c r="A213" s="242"/>
      <c r="B213" s="362"/>
      <c r="C213" s="374"/>
      <c r="D213" s="365"/>
      <c r="E213" s="250"/>
      <c r="G213" s="6"/>
      <c r="H213" s="246"/>
      <c r="I213" s="6"/>
      <c r="J213" s="6"/>
      <c r="K213" s="6"/>
      <c r="L213" s="6"/>
      <c r="M213" s="6"/>
      <c r="N213" s="6"/>
      <c r="O213" s="6"/>
      <c r="P213" s="246"/>
      <c r="Q213" s="6"/>
      <c r="R213" s="6"/>
      <c r="S213" s="6"/>
      <c r="T213" s="6"/>
      <c r="U213" s="6"/>
      <c r="V213" s="6"/>
      <c r="W213" s="6"/>
      <c r="X213" s="6"/>
      <c r="Y213" s="6"/>
      <c r="Z213" s="6"/>
      <c r="AA213" s="6"/>
    </row>
    <row r="214" spans="1:27" s="363" customFormat="1" ht="12.75">
      <c r="A214" s="242"/>
      <c r="B214" s="362"/>
      <c r="C214" s="374"/>
      <c r="D214" s="365"/>
      <c r="E214" s="250"/>
      <c r="G214" s="6"/>
      <c r="H214" s="246"/>
      <c r="I214" s="6"/>
      <c r="J214" s="6"/>
      <c r="K214" s="6"/>
      <c r="L214" s="6"/>
      <c r="M214" s="6"/>
      <c r="N214" s="6"/>
      <c r="O214" s="6"/>
      <c r="P214" s="246"/>
      <c r="Q214" s="6"/>
      <c r="R214" s="6"/>
      <c r="S214" s="6"/>
      <c r="T214" s="6"/>
      <c r="U214" s="6"/>
      <c r="V214" s="6"/>
      <c r="W214" s="6"/>
      <c r="X214" s="6"/>
      <c r="Y214" s="6"/>
      <c r="Z214" s="6"/>
      <c r="AA214" s="6"/>
    </row>
    <row r="215" spans="1:27" s="363" customFormat="1" ht="12.75">
      <c r="A215" s="242"/>
      <c r="B215" s="362"/>
      <c r="C215" s="374"/>
      <c r="D215" s="365"/>
      <c r="E215" s="250"/>
      <c r="G215" s="6"/>
      <c r="H215" s="246"/>
      <c r="I215" s="6"/>
      <c r="J215" s="6"/>
      <c r="K215" s="6"/>
      <c r="L215" s="6"/>
      <c r="M215" s="6"/>
      <c r="N215" s="6"/>
      <c r="O215" s="6"/>
      <c r="P215" s="246"/>
      <c r="Q215" s="6"/>
      <c r="R215" s="6"/>
      <c r="S215" s="6"/>
      <c r="T215" s="6"/>
      <c r="U215" s="6"/>
      <c r="V215" s="6"/>
      <c r="W215" s="6"/>
      <c r="X215" s="6"/>
      <c r="Y215" s="6"/>
      <c r="Z215" s="6"/>
      <c r="AA215" s="6"/>
    </row>
    <row r="216" spans="1:27" s="363" customFormat="1" ht="12.75">
      <c r="A216" s="242"/>
      <c r="B216" s="362"/>
      <c r="C216" s="374"/>
      <c r="D216" s="365"/>
      <c r="E216" s="250"/>
      <c r="G216" s="6"/>
      <c r="H216" s="246"/>
      <c r="I216" s="6"/>
      <c r="J216" s="6"/>
      <c r="K216" s="6"/>
      <c r="L216" s="6"/>
      <c r="M216" s="6"/>
      <c r="N216" s="6"/>
      <c r="O216" s="6"/>
      <c r="P216" s="246"/>
      <c r="Q216" s="6"/>
      <c r="R216" s="6"/>
      <c r="S216" s="6"/>
      <c r="T216" s="6"/>
      <c r="U216" s="6"/>
      <c r="V216" s="6"/>
      <c r="W216" s="6"/>
      <c r="X216" s="6"/>
      <c r="Y216" s="6"/>
      <c r="Z216" s="6"/>
      <c r="AA216" s="6"/>
    </row>
    <row r="217" spans="1:27" s="363" customFormat="1" ht="12.75">
      <c r="A217" s="242"/>
      <c r="B217" s="362"/>
      <c r="C217" s="374"/>
      <c r="D217" s="365"/>
      <c r="E217" s="250"/>
      <c r="G217" s="6"/>
      <c r="H217" s="246"/>
      <c r="I217" s="6"/>
      <c r="J217" s="6"/>
      <c r="K217" s="6"/>
      <c r="L217" s="6"/>
      <c r="M217" s="6"/>
      <c r="N217" s="6"/>
      <c r="O217" s="6"/>
      <c r="P217" s="246"/>
      <c r="Q217" s="6"/>
      <c r="R217" s="6"/>
      <c r="S217" s="6"/>
      <c r="T217" s="6"/>
      <c r="U217" s="6"/>
      <c r="V217" s="6"/>
      <c r="W217" s="6"/>
      <c r="X217" s="6"/>
      <c r="Y217" s="6"/>
      <c r="Z217" s="6"/>
      <c r="AA217" s="6"/>
    </row>
    <row r="218" spans="1:27" s="363" customFormat="1" ht="12.75">
      <c r="A218" s="242"/>
      <c r="B218" s="362"/>
      <c r="C218" s="374"/>
      <c r="D218" s="365"/>
      <c r="E218" s="250"/>
      <c r="G218" s="6"/>
      <c r="H218" s="246"/>
      <c r="I218" s="6"/>
      <c r="J218" s="6"/>
      <c r="K218" s="6"/>
      <c r="L218" s="6"/>
      <c r="M218" s="6"/>
      <c r="N218" s="6"/>
      <c r="O218" s="6"/>
      <c r="P218" s="246"/>
      <c r="Q218" s="6"/>
      <c r="R218" s="6"/>
      <c r="S218" s="6"/>
      <c r="T218" s="6"/>
      <c r="U218" s="6"/>
      <c r="V218" s="6"/>
      <c r="W218" s="6"/>
      <c r="X218" s="6"/>
      <c r="Y218" s="6"/>
      <c r="Z218" s="6"/>
      <c r="AA218" s="6"/>
    </row>
  </sheetData>
  <sheetProtection/>
  <mergeCells count="10">
    <mergeCell ref="T1:U2"/>
    <mergeCell ref="V1:W2"/>
    <mergeCell ref="X1:Y2"/>
    <mergeCell ref="Z1:Z2"/>
    <mergeCell ref="H1:I2"/>
    <mergeCell ref="J1:K2"/>
    <mergeCell ref="L1:M2"/>
    <mergeCell ref="N1:O2"/>
    <mergeCell ref="P1:Q2"/>
    <mergeCell ref="R1:S2"/>
  </mergeCells>
  <printOptions/>
  <pageMargins left="0.7480314960629921" right="0.7480314960629921" top="0.984251968503937" bottom="0.984251968503937" header="0.5118110236220472" footer="0.5118110236220472"/>
  <pageSetup horizontalDpi="600" verticalDpi="600" orientation="portrait" paperSize="9" scale="79" r:id="rId1"/>
  <headerFooter alignWithMargins="0">
    <oddHeader>&amp;C&amp;"Arial,Bold"&amp;12&amp;K000000OFFICIAL</oddHeader>
    <oddFooter>&amp;C&amp;"Arial,Bold"&amp;12&amp;K000000OFFICIAL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colBreaks count="1" manualBreakCount="1">
    <brk id="6" max="1701" man="1"/>
  </colBreaks>
</worksheet>
</file>

<file path=xl/worksheets/sheet2.xml><?xml version="1.0" encoding="utf-8"?>
<worksheet xmlns="http://schemas.openxmlformats.org/spreadsheetml/2006/main" xmlns:r="http://schemas.openxmlformats.org/officeDocument/2006/relationships">
  <sheetPr>
    <tabColor rgb="FF00B050"/>
  </sheetPr>
  <dimension ref="A1:D71"/>
  <sheetViews>
    <sheetView view="pageBreakPreview" zoomScaleNormal="70" zoomScaleSheetLayoutView="100" workbookViewId="0" topLeftCell="A2">
      <selection activeCell="C14" sqref="C14"/>
    </sheetView>
  </sheetViews>
  <sheetFormatPr defaultColWidth="9.140625" defaultRowHeight="12.75"/>
  <cols>
    <col min="1" max="1" width="5.8515625" style="9" customWidth="1"/>
    <col min="2" max="2" width="54.421875" style="14" customWidth="1"/>
    <col min="3" max="3" width="20.421875" style="112" customWidth="1"/>
    <col min="4" max="16384" width="9.140625" style="6" customWidth="1"/>
  </cols>
  <sheetData>
    <row r="1" spans="1:4" s="5" customFormat="1" ht="12.75">
      <c r="A1" s="34" t="s">
        <v>47</v>
      </c>
      <c r="B1" s="35" t="s">
        <v>68</v>
      </c>
      <c r="C1" s="108" t="s">
        <v>225</v>
      </c>
      <c r="D1" s="229"/>
    </row>
    <row r="2" spans="1:4" ht="12.75">
      <c r="A2" s="29"/>
      <c r="B2" s="38"/>
      <c r="C2" s="109" t="s">
        <v>22</v>
      </c>
      <c r="D2" s="7"/>
    </row>
    <row r="3" spans="1:4" s="50" customFormat="1" ht="12.75">
      <c r="A3" s="48"/>
      <c r="B3" s="49"/>
      <c r="C3" s="110"/>
      <c r="D3" s="48"/>
    </row>
    <row r="4" spans="1:4" s="50" customFormat="1" ht="12.75">
      <c r="A4" s="48"/>
      <c r="B4" s="51" t="s">
        <v>163</v>
      </c>
      <c r="C4" s="110"/>
      <c r="D4" s="48"/>
    </row>
    <row r="5" spans="1:4" s="50" customFormat="1" ht="12.75">
      <c r="A5" s="48"/>
      <c r="B5" s="49"/>
      <c r="C5" s="110"/>
      <c r="D5" s="48"/>
    </row>
    <row r="6" spans="1:4" ht="38.25">
      <c r="A6" s="7"/>
      <c r="B6" s="3" t="s">
        <v>685</v>
      </c>
      <c r="C6" s="219">
        <v>0</v>
      </c>
      <c r="D6" s="7"/>
    </row>
    <row r="7" spans="1:4" ht="12.75">
      <c r="A7" s="7"/>
      <c r="B7" s="3"/>
      <c r="C7" s="111"/>
      <c r="D7" s="7"/>
    </row>
    <row r="8" spans="1:4" ht="12.75">
      <c r="A8" s="7"/>
      <c r="B8" s="3" t="s">
        <v>351</v>
      </c>
      <c r="C8" s="225" t="s">
        <v>410</v>
      </c>
      <c r="D8" s="7"/>
    </row>
    <row r="9" spans="1:4" ht="12.75">
      <c r="A9" s="7"/>
      <c r="B9" s="3"/>
      <c r="C9" s="111"/>
      <c r="D9" s="7"/>
    </row>
    <row r="10" spans="1:4" ht="12.75">
      <c r="A10" s="7"/>
      <c r="B10" s="3" t="s">
        <v>352</v>
      </c>
      <c r="C10" s="111">
        <f>'Bill No. 3 Prov Sums'!F74</f>
        <v>34700</v>
      </c>
      <c r="D10" s="7"/>
    </row>
    <row r="11" spans="1:4" ht="12.75">
      <c r="A11" s="7"/>
      <c r="B11" s="8"/>
      <c r="C11" s="111"/>
      <c r="D11" s="7"/>
    </row>
    <row r="12" spans="1:4" ht="12.75">
      <c r="A12" s="7"/>
      <c r="B12" s="3" t="s">
        <v>353</v>
      </c>
      <c r="C12" s="111">
        <f>'Bill No. 4 Downtakings'!F85</f>
        <v>0</v>
      </c>
      <c r="D12" s="7"/>
    </row>
    <row r="13" spans="1:4" ht="12.75">
      <c r="A13" s="7"/>
      <c r="B13" s="3"/>
      <c r="C13" s="111"/>
      <c r="D13" s="7"/>
    </row>
    <row r="14" spans="1:4" ht="12.75">
      <c r="A14" s="7"/>
      <c r="B14" s="3" t="s">
        <v>354</v>
      </c>
      <c r="C14" s="111">
        <f>'Bill No. 5 Builderswork'!F107</f>
        <v>0</v>
      </c>
      <c r="D14" s="7"/>
    </row>
    <row r="15" spans="1:4" ht="12.75">
      <c r="A15" s="7"/>
      <c r="B15" s="2"/>
      <c r="C15" s="111"/>
      <c r="D15" s="7"/>
    </row>
    <row r="16" spans="1:4" ht="12.75">
      <c r="A16" s="7"/>
      <c r="B16" s="46" t="s">
        <v>383</v>
      </c>
      <c r="C16" s="244">
        <f>'Bill No. 6 Roofing'!F79</f>
        <v>10500</v>
      </c>
      <c r="D16" s="10"/>
    </row>
    <row r="17" spans="1:4" ht="12.75">
      <c r="A17" s="7"/>
      <c r="B17" s="2"/>
      <c r="C17" s="222"/>
      <c r="D17" s="7"/>
    </row>
    <row r="18" spans="1:4" ht="12.75">
      <c r="A18" s="7"/>
      <c r="B18" s="3" t="s">
        <v>411</v>
      </c>
      <c r="C18" s="222">
        <f>'Bill No. 7 Leadwork'!F97</f>
        <v>0</v>
      </c>
      <c r="D18" s="7"/>
    </row>
    <row r="19" spans="1:4" ht="12.75">
      <c r="A19" s="7"/>
      <c r="B19" s="2"/>
      <c r="C19" s="222"/>
      <c r="D19" s="7"/>
    </row>
    <row r="20" spans="1:4" ht="12.75">
      <c r="A20" s="7"/>
      <c r="B20" s="3" t="s">
        <v>412</v>
      </c>
      <c r="C20" s="222">
        <f>'Bill No. 8 Timber Preservation'!F202</f>
        <v>50000</v>
      </c>
      <c r="D20" s="7"/>
    </row>
    <row r="21" spans="1:4" ht="12.75">
      <c r="A21" s="7"/>
      <c r="B21" s="2"/>
      <c r="C21" s="222"/>
      <c r="D21" s="7"/>
    </row>
    <row r="22" spans="1:4" ht="12.75">
      <c r="A22" s="7"/>
      <c r="B22" s="3" t="s">
        <v>385</v>
      </c>
      <c r="C22" s="222">
        <f>'Bill No. 9 Joiner-Glazier'!F139</f>
        <v>0</v>
      </c>
      <c r="D22" s="7"/>
    </row>
    <row r="23" spans="1:4" ht="12.75">
      <c r="A23" s="7"/>
      <c r="B23" s="2"/>
      <c r="C23" s="222"/>
      <c r="D23" s="7"/>
    </row>
    <row r="24" spans="1:4" ht="12.75">
      <c r="A24" s="7"/>
      <c r="B24" s="3" t="s">
        <v>413</v>
      </c>
      <c r="C24" s="222">
        <f>'Bill No. 10 Plumbing'!F98</f>
        <v>5000</v>
      </c>
      <c r="D24" s="7"/>
    </row>
    <row r="25" spans="1:4" ht="12.75">
      <c r="A25" s="7"/>
      <c r="B25" s="2"/>
      <c r="C25" s="222"/>
      <c r="D25" s="7"/>
    </row>
    <row r="26" spans="1:4" ht="15.75" customHeight="1">
      <c r="A26" s="7"/>
      <c r="B26" s="3" t="s">
        <v>414</v>
      </c>
      <c r="C26" s="222">
        <f>'Bill No. 11 Chimney heads'!F81</f>
        <v>0</v>
      </c>
      <c r="D26" s="7"/>
    </row>
    <row r="27" spans="1:4" ht="12.75">
      <c r="A27" s="7"/>
      <c r="B27" s="2"/>
      <c r="C27" s="222"/>
      <c r="D27" s="7"/>
    </row>
    <row r="28" spans="1:4" ht="12.75">
      <c r="A28" s="7"/>
      <c r="B28" s="3" t="s">
        <v>415</v>
      </c>
      <c r="C28" s="222">
        <f>'Bill No. 12 Repairs to Masonry'!F138</f>
        <v>0</v>
      </c>
      <c r="D28" s="7"/>
    </row>
    <row r="29" spans="1:4" ht="12.75">
      <c r="A29" s="7"/>
      <c r="B29" s="2"/>
      <c r="C29" s="222"/>
      <c r="D29" s="7"/>
    </row>
    <row r="30" spans="1:4" ht="12.75">
      <c r="A30" s="7"/>
      <c r="B30" s="3" t="s">
        <v>416</v>
      </c>
      <c r="C30" s="222">
        <f>'Bill No. 13 Painting &amp; Decor'!F87</f>
        <v>0</v>
      </c>
      <c r="D30" s="7"/>
    </row>
    <row r="31" spans="1:4" ht="12.75">
      <c r="A31" s="7"/>
      <c r="B31" s="2"/>
      <c r="C31" s="222"/>
      <c r="D31" s="7"/>
    </row>
    <row r="32" spans="1:4" ht="12.75">
      <c r="A32" s="7"/>
      <c r="B32" s="3" t="s">
        <v>389</v>
      </c>
      <c r="C32" s="222">
        <f>'Bill No. 14 Building Services'!F109</f>
        <v>5000</v>
      </c>
      <c r="D32" s="7"/>
    </row>
    <row r="33" spans="1:4" ht="12.75">
      <c r="A33" s="7"/>
      <c r="B33" s="3"/>
      <c r="C33" s="222"/>
      <c r="D33" s="7"/>
    </row>
    <row r="34" spans="1:4" ht="12.75">
      <c r="A34" s="7"/>
      <c r="B34" s="3" t="s">
        <v>491</v>
      </c>
      <c r="C34" s="222">
        <f>'Bill No. 15 Structural Works'!F182</f>
        <v>0</v>
      </c>
      <c r="D34" s="7"/>
    </row>
    <row r="35" spans="1:4" ht="12.75">
      <c r="A35" s="7"/>
      <c r="B35" s="2"/>
      <c r="C35" s="222"/>
      <c r="D35" s="7"/>
    </row>
    <row r="36" spans="1:4" ht="13.5" thickBot="1">
      <c r="A36" s="7"/>
      <c r="B36" s="169" t="s">
        <v>339</v>
      </c>
      <c r="C36" s="171">
        <f>SUM(C4:C35)</f>
        <v>105200</v>
      </c>
      <c r="D36" s="7"/>
    </row>
    <row r="37" spans="1:4" ht="13.5" thickTop="1">
      <c r="A37" s="7"/>
      <c r="B37" s="2"/>
      <c r="D37" s="7"/>
    </row>
    <row r="38" spans="1:4" ht="12.75">
      <c r="A38" s="7"/>
      <c r="B38" s="168" t="s">
        <v>340</v>
      </c>
      <c r="C38" s="170">
        <f>SUM(C36*10%)</f>
        <v>10520</v>
      </c>
      <c r="D38" s="7"/>
    </row>
    <row r="39" spans="1:4" ht="12.75">
      <c r="A39" s="7"/>
      <c r="B39" s="2"/>
      <c r="D39" s="7"/>
    </row>
    <row r="40" spans="1:4" ht="13.5" thickBot="1">
      <c r="A40" s="7"/>
      <c r="B40" s="167" t="s">
        <v>341</v>
      </c>
      <c r="C40" s="171">
        <f>SUM(C36:C38)</f>
        <v>115720</v>
      </c>
      <c r="D40" s="7"/>
    </row>
    <row r="41" spans="1:4" ht="13.5" thickTop="1">
      <c r="A41" s="7"/>
      <c r="B41" s="167"/>
      <c r="C41" s="170"/>
      <c r="D41" s="7"/>
    </row>
    <row r="42" spans="1:4" ht="12.75">
      <c r="A42" s="7"/>
      <c r="B42" s="167"/>
      <c r="C42" s="170"/>
      <c r="D42" s="7"/>
    </row>
    <row r="43" spans="1:4" ht="12.75">
      <c r="A43" s="7"/>
      <c r="B43" s="167"/>
      <c r="C43" s="170"/>
      <c r="D43" s="7"/>
    </row>
    <row r="44" spans="1:4" ht="12.75">
      <c r="A44" s="7"/>
      <c r="B44" s="2"/>
      <c r="D44" s="7"/>
    </row>
    <row r="45" spans="1:4" ht="12.75">
      <c r="A45" s="7"/>
      <c r="B45" s="2"/>
      <c r="D45" s="7"/>
    </row>
    <row r="46" spans="1:4" ht="12.75">
      <c r="A46" s="7"/>
      <c r="B46" s="11" t="s">
        <v>342</v>
      </c>
      <c r="D46" s="7"/>
    </row>
    <row r="47" spans="1:4" ht="12.75">
      <c r="A47" s="7"/>
      <c r="B47" s="2"/>
      <c r="D47" s="7"/>
    </row>
    <row r="48" spans="1:4" ht="12.75">
      <c r="A48" s="7"/>
      <c r="B48" s="2"/>
      <c r="D48" s="7"/>
    </row>
    <row r="49" spans="1:4" ht="12.75">
      <c r="A49" s="7"/>
      <c r="B49" s="11" t="s">
        <v>343</v>
      </c>
      <c r="D49" s="7"/>
    </row>
    <row r="50" spans="1:4" ht="12.75">
      <c r="A50" s="7"/>
      <c r="B50" s="11"/>
      <c r="D50" s="7"/>
    </row>
    <row r="51" spans="1:4" ht="12.75">
      <c r="A51" s="7"/>
      <c r="B51" s="11"/>
      <c r="D51" s="7"/>
    </row>
    <row r="52" spans="1:4" ht="12.75">
      <c r="A52" s="7"/>
      <c r="B52" s="11"/>
      <c r="D52" s="7"/>
    </row>
    <row r="53" spans="1:4" ht="12.75">
      <c r="A53" s="7"/>
      <c r="B53" s="2"/>
      <c r="D53" s="7"/>
    </row>
    <row r="54" spans="1:4" ht="12.75">
      <c r="A54" s="18"/>
      <c r="B54" s="65"/>
      <c r="C54" s="113"/>
      <c r="D54" s="7"/>
    </row>
    <row r="55" spans="1:4" ht="12.75">
      <c r="A55" s="7"/>
      <c r="B55" s="2"/>
      <c r="D55" s="7"/>
    </row>
    <row r="56" spans="1:4" ht="12.75">
      <c r="A56" s="7"/>
      <c r="B56" s="2"/>
      <c r="D56" s="7"/>
    </row>
    <row r="57" spans="1:4" ht="12.75">
      <c r="A57" s="7"/>
      <c r="B57" s="2"/>
      <c r="D57" s="7"/>
    </row>
    <row r="58" spans="1:4" ht="12.75">
      <c r="A58" s="7"/>
      <c r="B58" s="33"/>
      <c r="D58" s="7"/>
    </row>
    <row r="59" spans="1:4" ht="12.75">
      <c r="A59" s="7"/>
      <c r="D59" s="7"/>
    </row>
    <row r="60" spans="1:4" ht="12.75">
      <c r="A60" s="7"/>
      <c r="D60" s="7"/>
    </row>
    <row r="61" spans="1:4" ht="12.75">
      <c r="A61" s="7"/>
      <c r="D61" s="7"/>
    </row>
    <row r="62" spans="1:4" ht="12.75">
      <c r="A62" s="7"/>
      <c r="D62" s="7"/>
    </row>
    <row r="63" spans="1:4" ht="12.75">
      <c r="A63" s="7"/>
      <c r="D63" s="7"/>
    </row>
    <row r="64" spans="1:4" ht="12.75">
      <c r="A64" s="7"/>
      <c r="D64" s="7"/>
    </row>
    <row r="65" ht="12.75">
      <c r="A65" s="7"/>
    </row>
    <row r="66" ht="12.75">
      <c r="A66" s="7"/>
    </row>
    <row r="67" ht="12.75">
      <c r="A67" s="7"/>
    </row>
    <row r="68" ht="12.75">
      <c r="A68" s="7"/>
    </row>
    <row r="69" ht="12.75">
      <c r="A69" s="7"/>
    </row>
    <row r="70" ht="12.75">
      <c r="A70" s="7"/>
    </row>
    <row r="71" spans="1:4" ht="12.75">
      <c r="A71" s="18"/>
      <c r="B71" s="228"/>
      <c r="C71" s="113"/>
      <c r="D71" s="19"/>
    </row>
  </sheetData>
  <sheetProtection/>
  <printOptions/>
  <pageMargins left="0.984251968503937" right="0.984251968503937" top="0.984251968503937" bottom="0.984251968503937" header="0.5118110236220472" footer="0.5118110236220472"/>
  <pageSetup horizontalDpi="600" verticalDpi="600" orientation="portrait" paperSize="9" r:id="rId1"/>
  <headerFooter alignWithMargins="0">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xml><?xml version="1.0" encoding="utf-8"?>
<worksheet xmlns="http://schemas.openxmlformats.org/spreadsheetml/2006/main" xmlns:r="http://schemas.openxmlformats.org/officeDocument/2006/relationships">
  <sheetPr>
    <tabColor rgb="FF00B050"/>
  </sheetPr>
  <dimension ref="A1:F347"/>
  <sheetViews>
    <sheetView view="pageBreakPreview" zoomScaleNormal="70" zoomScaleSheetLayoutView="100" workbookViewId="0" topLeftCell="A69">
      <selection activeCell="B83" sqref="B83"/>
    </sheetView>
  </sheetViews>
  <sheetFormatPr defaultColWidth="9.140625" defaultRowHeight="12.75"/>
  <cols>
    <col min="1" max="1" width="4.57421875" style="267" customWidth="1"/>
    <col min="2" max="2" width="45.00390625" style="42" customWidth="1"/>
    <col min="3" max="3" width="5.8515625" style="7" customWidth="1"/>
    <col min="4" max="4" width="5.8515625" style="74" customWidth="1"/>
    <col min="5" max="5" width="9.8515625" style="118" customWidth="1"/>
    <col min="6" max="6" width="10.421875" style="80" customWidth="1"/>
    <col min="7" max="16384" width="9.140625" style="6" customWidth="1"/>
  </cols>
  <sheetData>
    <row r="1" spans="1:6" s="5" customFormat="1" ht="12.75">
      <c r="A1" s="263" t="s">
        <v>47</v>
      </c>
      <c r="B1" s="69" t="s">
        <v>68</v>
      </c>
      <c r="C1" s="34" t="s">
        <v>223</v>
      </c>
      <c r="D1" s="72" t="s">
        <v>224</v>
      </c>
      <c r="E1" s="114"/>
      <c r="F1" s="77"/>
    </row>
    <row r="2" spans="1:6" ht="12.75">
      <c r="A2" s="264"/>
      <c r="B2" s="70"/>
      <c r="C2" s="29"/>
      <c r="D2" s="73"/>
      <c r="E2" s="115"/>
      <c r="F2" s="78"/>
    </row>
    <row r="3" spans="1:6" s="20" customFormat="1" ht="13.5" customHeight="1">
      <c r="A3" s="265"/>
      <c r="B3" s="61" t="s">
        <v>327</v>
      </c>
      <c r="C3" s="21"/>
      <c r="D3" s="21"/>
      <c r="E3" s="116"/>
      <c r="F3" s="79"/>
    </row>
    <row r="4" spans="1:6" s="20" customFormat="1" ht="13.5" customHeight="1">
      <c r="A4" s="265"/>
      <c r="B4" s="61"/>
      <c r="C4" s="21"/>
      <c r="D4" s="21"/>
      <c r="E4" s="116"/>
      <c r="F4" s="79"/>
    </row>
    <row r="5" spans="1:6" s="20" customFormat="1" ht="13.5" customHeight="1">
      <c r="A5" s="265"/>
      <c r="B5" s="61" t="s">
        <v>59</v>
      </c>
      <c r="C5" s="21"/>
      <c r="D5" s="21"/>
      <c r="E5" s="116"/>
      <c r="F5" s="79"/>
    </row>
    <row r="6" spans="1:6" s="20" customFormat="1" ht="12.75">
      <c r="A6" s="266"/>
      <c r="B6" s="41"/>
      <c r="C6" s="21"/>
      <c r="D6" s="21"/>
      <c r="E6" s="116"/>
      <c r="F6" s="79"/>
    </row>
    <row r="7" spans="1:6" s="20" customFormat="1" ht="14.25" customHeight="1">
      <c r="A7" s="266"/>
      <c r="B7" s="67" t="s">
        <v>48</v>
      </c>
      <c r="C7" s="22"/>
      <c r="D7" s="23"/>
      <c r="E7" s="117"/>
      <c r="F7" s="79"/>
    </row>
    <row r="8" spans="1:6" s="20" customFormat="1" ht="12.75">
      <c r="A8" s="266"/>
      <c r="B8" s="42"/>
      <c r="C8" s="21"/>
      <c r="D8" s="21"/>
      <c r="E8" s="116"/>
      <c r="F8" s="79"/>
    </row>
    <row r="9" spans="1:6" s="20" customFormat="1" ht="114.75">
      <c r="A9" s="266" t="s">
        <v>174</v>
      </c>
      <c r="B9" s="42" t="s">
        <v>49</v>
      </c>
      <c r="C9" s="22"/>
      <c r="D9" s="23"/>
      <c r="E9" s="220" t="s">
        <v>410</v>
      </c>
      <c r="F9" s="220" t="s">
        <v>410</v>
      </c>
    </row>
    <row r="10" spans="1:6" s="20" customFormat="1" ht="12.75">
      <c r="A10" s="266"/>
      <c r="B10" s="42"/>
      <c r="C10" s="21"/>
      <c r="D10" s="21"/>
      <c r="E10" s="116"/>
      <c r="F10" s="79"/>
    </row>
    <row r="11" spans="1:6" s="20" customFormat="1" ht="17.25" customHeight="1">
      <c r="A11" s="266"/>
      <c r="B11" s="67" t="s">
        <v>286</v>
      </c>
      <c r="C11" s="22"/>
      <c r="D11" s="23"/>
      <c r="E11" s="116"/>
      <c r="F11" s="79"/>
    </row>
    <row r="12" spans="1:6" s="20" customFormat="1" ht="12.75">
      <c r="A12" s="266"/>
      <c r="B12" s="42"/>
      <c r="C12" s="21"/>
      <c r="D12" s="21"/>
      <c r="E12" s="116"/>
      <c r="F12" s="79"/>
    </row>
    <row r="13" spans="1:6" s="20" customFormat="1" ht="114.75">
      <c r="A13" s="266" t="s">
        <v>175</v>
      </c>
      <c r="B13" s="42" t="s">
        <v>287</v>
      </c>
      <c r="C13" s="22"/>
      <c r="D13" s="23"/>
      <c r="E13" s="220" t="s">
        <v>410</v>
      </c>
      <c r="F13" s="220" t="s">
        <v>410</v>
      </c>
    </row>
    <row r="14" spans="3:6" ht="12.75">
      <c r="C14" s="22"/>
      <c r="F14" s="79"/>
    </row>
    <row r="15" spans="2:6" ht="18" customHeight="1">
      <c r="B15" s="67" t="s">
        <v>50</v>
      </c>
      <c r="C15" s="22"/>
      <c r="F15" s="79"/>
    </row>
    <row r="16" spans="3:6" ht="12.75">
      <c r="C16" s="22"/>
      <c r="F16" s="79"/>
    </row>
    <row r="17" spans="1:6" ht="127.5">
      <c r="A17" s="267" t="s">
        <v>176</v>
      </c>
      <c r="B17" s="42" t="s">
        <v>51</v>
      </c>
      <c r="C17" s="22"/>
      <c r="E17" s="220" t="s">
        <v>410</v>
      </c>
      <c r="F17" s="220" t="s">
        <v>410</v>
      </c>
    </row>
    <row r="18" spans="3:6" ht="12.75">
      <c r="C18" s="22"/>
      <c r="F18" s="79"/>
    </row>
    <row r="19" spans="1:6" ht="39.75" customHeight="1">
      <c r="A19" s="267" t="s">
        <v>177</v>
      </c>
      <c r="B19" s="42" t="s">
        <v>52</v>
      </c>
      <c r="C19" s="22"/>
      <c r="E19" s="220" t="s">
        <v>410</v>
      </c>
      <c r="F19" s="220" t="s">
        <v>410</v>
      </c>
    </row>
    <row r="20" ht="12.75">
      <c r="F20" s="79"/>
    </row>
    <row r="21" spans="1:6" ht="38.25" customHeight="1">
      <c r="A21" s="267" t="s">
        <v>178</v>
      </c>
      <c r="B21" s="42" t="s">
        <v>53</v>
      </c>
      <c r="C21" s="22"/>
      <c r="E21" s="220" t="s">
        <v>410</v>
      </c>
      <c r="F21" s="220" t="s">
        <v>410</v>
      </c>
    </row>
    <row r="22" spans="3:6" ht="12.75">
      <c r="C22" s="22"/>
      <c r="E22" s="220"/>
      <c r="F22" s="220"/>
    </row>
    <row r="23" spans="3:6" ht="12.75">
      <c r="C23" s="22"/>
      <c r="E23" s="220"/>
      <c r="F23" s="220"/>
    </row>
    <row r="24" spans="3:6" ht="12.75">
      <c r="C24" s="22"/>
      <c r="E24" s="220"/>
      <c r="F24" s="220"/>
    </row>
    <row r="25" spans="3:6" ht="12.75">
      <c r="C25" s="22"/>
      <c r="E25" s="220"/>
      <c r="F25" s="220"/>
    </row>
    <row r="26" spans="3:6" ht="12.75">
      <c r="C26" s="22"/>
      <c r="E26" s="220"/>
      <c r="F26" s="220"/>
    </row>
    <row r="27" spans="1:6" ht="12.75">
      <c r="A27" s="268"/>
      <c r="B27" s="269"/>
      <c r="C27" s="270"/>
      <c r="D27" s="271"/>
      <c r="E27" s="272"/>
      <c r="F27" s="272"/>
    </row>
    <row r="28" spans="3:6" ht="12.75">
      <c r="C28" s="22"/>
      <c r="F28" s="79"/>
    </row>
    <row r="29" spans="2:6" ht="12.75">
      <c r="B29" s="67" t="s">
        <v>54</v>
      </c>
      <c r="C29" s="22"/>
      <c r="F29" s="79"/>
    </row>
    <row r="30" spans="3:6" ht="12.75">
      <c r="C30" s="22"/>
      <c r="F30" s="79"/>
    </row>
    <row r="31" spans="1:6" ht="165.75">
      <c r="A31" s="267" t="s">
        <v>174</v>
      </c>
      <c r="B31" s="42" t="s">
        <v>292</v>
      </c>
      <c r="C31" s="22"/>
      <c r="E31" s="220" t="s">
        <v>410</v>
      </c>
      <c r="F31" s="220" t="s">
        <v>410</v>
      </c>
    </row>
    <row r="32" spans="2:6" ht="12.75">
      <c r="B32" s="45"/>
      <c r="C32" s="22"/>
      <c r="D32" s="75"/>
      <c r="F32" s="79"/>
    </row>
    <row r="33" spans="2:6" ht="12.75">
      <c r="B33" s="67" t="s">
        <v>244</v>
      </c>
      <c r="C33" s="22"/>
      <c r="D33" s="75"/>
      <c r="F33" s="79"/>
    </row>
    <row r="34" spans="3:6" ht="12.75">
      <c r="C34" s="22"/>
      <c r="D34" s="75"/>
      <c r="F34" s="79"/>
    </row>
    <row r="35" spans="1:6" ht="38.25">
      <c r="A35" s="267" t="s">
        <v>175</v>
      </c>
      <c r="B35" s="42" t="s">
        <v>245</v>
      </c>
      <c r="C35" s="22"/>
      <c r="D35" s="75"/>
      <c r="E35" s="220" t="s">
        <v>410</v>
      </c>
      <c r="F35" s="220" t="s">
        <v>410</v>
      </c>
    </row>
    <row r="36" spans="2:6" ht="12.75">
      <c r="B36" s="45"/>
      <c r="C36" s="22"/>
      <c r="D36" s="75"/>
      <c r="F36" s="79"/>
    </row>
    <row r="37" spans="1:6" s="20" customFormat="1" ht="12.75">
      <c r="A37" s="266"/>
      <c r="B37" s="67" t="s">
        <v>246</v>
      </c>
      <c r="C37" s="23"/>
      <c r="D37" s="23"/>
      <c r="E37" s="116"/>
      <c r="F37" s="79"/>
    </row>
    <row r="38" spans="1:6" s="20" customFormat="1" ht="12.75">
      <c r="A38" s="266"/>
      <c r="B38" s="42"/>
      <c r="C38" s="22"/>
      <c r="D38" s="23"/>
      <c r="E38" s="116"/>
      <c r="F38" s="79"/>
    </row>
    <row r="39" spans="1:6" s="20" customFormat="1" ht="51">
      <c r="A39" s="266" t="s">
        <v>176</v>
      </c>
      <c r="B39" s="42" t="s">
        <v>247</v>
      </c>
      <c r="C39" s="22"/>
      <c r="D39" s="23"/>
      <c r="E39" s="220" t="s">
        <v>410</v>
      </c>
      <c r="F39" s="220" t="s">
        <v>410</v>
      </c>
    </row>
    <row r="40" spans="1:6" s="20" customFormat="1" ht="12.75">
      <c r="A40" s="266"/>
      <c r="B40" s="42"/>
      <c r="C40" s="23"/>
      <c r="D40" s="23"/>
      <c r="E40" s="116"/>
      <c r="F40" s="79"/>
    </row>
    <row r="41" spans="1:6" s="20" customFormat="1" ht="25.5">
      <c r="A41" s="266"/>
      <c r="B41" s="66" t="s">
        <v>72</v>
      </c>
      <c r="C41" s="23"/>
      <c r="D41" s="23"/>
      <c r="E41" s="116"/>
      <c r="F41" s="79"/>
    </row>
    <row r="42" spans="1:6" s="20" customFormat="1" ht="12.75">
      <c r="A42" s="266"/>
      <c r="B42" s="43"/>
      <c r="C42" s="22"/>
      <c r="D42" s="23"/>
      <c r="E42" s="116"/>
      <c r="F42" s="79"/>
    </row>
    <row r="43" spans="1:6" s="20" customFormat="1" ht="12.75">
      <c r="A43" s="266"/>
      <c r="B43" s="43" t="s">
        <v>73</v>
      </c>
      <c r="C43" s="23"/>
      <c r="D43" s="23"/>
      <c r="E43" s="116"/>
      <c r="F43" s="79"/>
    </row>
    <row r="44" spans="1:6" s="20" customFormat="1" ht="12.75">
      <c r="A44" s="266"/>
      <c r="B44" s="42"/>
      <c r="C44" s="22"/>
      <c r="D44" s="23"/>
      <c r="E44" s="116"/>
      <c r="F44" s="79"/>
    </row>
    <row r="45" spans="1:6" s="20" customFormat="1" ht="89.25">
      <c r="A45" s="266" t="s">
        <v>177</v>
      </c>
      <c r="B45" s="42" t="s">
        <v>43</v>
      </c>
      <c r="C45" s="22"/>
      <c r="D45" s="23"/>
      <c r="E45" s="220" t="s">
        <v>410</v>
      </c>
      <c r="F45" s="220" t="s">
        <v>410</v>
      </c>
    </row>
    <row r="46" spans="1:6" s="20" customFormat="1" ht="12.75">
      <c r="A46" s="266"/>
      <c r="B46" s="42"/>
      <c r="C46" s="22"/>
      <c r="D46" s="23"/>
      <c r="E46" s="116"/>
      <c r="F46" s="79"/>
    </row>
    <row r="47" spans="1:6" s="20" customFormat="1" ht="76.5">
      <c r="A47" s="266" t="s">
        <v>178</v>
      </c>
      <c r="B47" s="42" t="s">
        <v>294</v>
      </c>
      <c r="C47" s="22"/>
      <c r="D47" s="23"/>
      <c r="E47" s="220" t="s">
        <v>410</v>
      </c>
      <c r="F47" s="220" t="s">
        <v>410</v>
      </c>
    </row>
    <row r="48" spans="1:6" s="20" customFormat="1" ht="12.75">
      <c r="A48" s="266"/>
      <c r="B48" s="42"/>
      <c r="C48" s="22"/>
      <c r="D48" s="23"/>
      <c r="E48" s="220"/>
      <c r="F48" s="220"/>
    </row>
    <row r="49" spans="1:6" s="20" customFormat="1" ht="12.75">
      <c r="A49" s="266"/>
      <c r="B49" s="42"/>
      <c r="C49" s="22"/>
      <c r="D49" s="23"/>
      <c r="E49" s="220"/>
      <c r="F49" s="220"/>
    </row>
    <row r="50" spans="1:6" s="20" customFormat="1" ht="12.75">
      <c r="A50" s="266"/>
      <c r="B50" s="42"/>
      <c r="C50" s="22"/>
      <c r="D50" s="23"/>
      <c r="E50" s="220"/>
      <c r="F50" s="220"/>
    </row>
    <row r="51" spans="1:6" s="20" customFormat="1" ht="12.75">
      <c r="A51" s="266"/>
      <c r="B51" s="42"/>
      <c r="C51" s="22"/>
      <c r="D51" s="23"/>
      <c r="E51" s="220"/>
      <c r="F51" s="220"/>
    </row>
    <row r="52" spans="1:6" s="20" customFormat="1" ht="12.75">
      <c r="A52" s="266"/>
      <c r="B52" s="42"/>
      <c r="C52" s="22"/>
      <c r="D52" s="23"/>
      <c r="E52" s="220"/>
      <c r="F52" s="220"/>
    </row>
    <row r="53" spans="1:6" s="20" customFormat="1" ht="12.75">
      <c r="A53" s="273"/>
      <c r="B53" s="269"/>
      <c r="C53" s="270"/>
      <c r="D53" s="274"/>
      <c r="E53" s="272"/>
      <c r="F53" s="272"/>
    </row>
    <row r="54" spans="1:6" s="20" customFormat="1" ht="12.75">
      <c r="A54" s="266"/>
      <c r="B54" s="42"/>
      <c r="C54" s="22"/>
      <c r="D54" s="23"/>
      <c r="E54" s="116"/>
      <c r="F54" s="79"/>
    </row>
    <row r="55" spans="1:6" s="20" customFormat="1" ht="12.75">
      <c r="A55" s="266"/>
      <c r="B55" s="67" t="s">
        <v>137</v>
      </c>
      <c r="C55" s="23"/>
      <c r="D55" s="23"/>
      <c r="E55" s="116"/>
      <c r="F55" s="79"/>
    </row>
    <row r="56" spans="1:6" s="20" customFormat="1" ht="12.75">
      <c r="A56" s="266"/>
      <c r="B56" s="42"/>
      <c r="C56" s="22"/>
      <c r="D56" s="23"/>
      <c r="E56" s="120"/>
      <c r="F56" s="79"/>
    </row>
    <row r="57" spans="1:6" s="20" customFormat="1" ht="114.75">
      <c r="A57" s="266" t="s">
        <v>174</v>
      </c>
      <c r="B57" s="42" t="s">
        <v>138</v>
      </c>
      <c r="C57" s="22"/>
      <c r="D57" s="23"/>
      <c r="E57" s="220" t="s">
        <v>410</v>
      </c>
      <c r="F57" s="220" t="s">
        <v>410</v>
      </c>
    </row>
    <row r="58" spans="1:6" s="20" customFormat="1" ht="12.75">
      <c r="A58" s="266"/>
      <c r="B58" s="42"/>
      <c r="C58" s="22"/>
      <c r="D58" s="23"/>
      <c r="E58" s="120"/>
      <c r="F58" s="79"/>
    </row>
    <row r="59" spans="1:6" s="20" customFormat="1" ht="63.75">
      <c r="A59" s="266" t="s">
        <v>175</v>
      </c>
      <c r="B59" s="42" t="s">
        <v>139</v>
      </c>
      <c r="C59" s="22"/>
      <c r="D59" s="23"/>
      <c r="E59" s="220" t="s">
        <v>410</v>
      </c>
      <c r="F59" s="220" t="s">
        <v>410</v>
      </c>
    </row>
    <row r="60" spans="1:6" s="20" customFormat="1" ht="12.75">
      <c r="A60" s="266"/>
      <c r="B60" s="42"/>
      <c r="C60" s="22"/>
      <c r="D60" s="23"/>
      <c r="E60" s="120"/>
      <c r="F60" s="79"/>
    </row>
    <row r="61" spans="1:6" s="20" customFormat="1" ht="51">
      <c r="A61" s="266" t="s">
        <v>176</v>
      </c>
      <c r="B61" s="42" t="s">
        <v>140</v>
      </c>
      <c r="C61" s="22"/>
      <c r="D61" s="23"/>
      <c r="E61" s="220" t="s">
        <v>410</v>
      </c>
      <c r="F61" s="220" t="s">
        <v>410</v>
      </c>
    </row>
    <row r="62" spans="1:6" s="20" customFormat="1" ht="12.75">
      <c r="A62" s="266"/>
      <c r="B62" s="42"/>
      <c r="C62" s="22"/>
      <c r="D62" s="23"/>
      <c r="E62" s="120"/>
      <c r="F62" s="79"/>
    </row>
    <row r="63" spans="1:6" s="20" customFormat="1" ht="140.25">
      <c r="A63" s="266" t="s">
        <v>177</v>
      </c>
      <c r="B63" s="42" t="s">
        <v>424</v>
      </c>
      <c r="C63" s="22"/>
      <c r="D63" s="23"/>
      <c r="E63" s="220" t="s">
        <v>410</v>
      </c>
      <c r="F63" s="220" t="s">
        <v>410</v>
      </c>
    </row>
    <row r="64" spans="1:6" s="20" customFormat="1" ht="12.75">
      <c r="A64" s="266"/>
      <c r="B64" s="42"/>
      <c r="C64" s="22"/>
      <c r="D64" s="23"/>
      <c r="E64" s="120"/>
      <c r="F64" s="79"/>
    </row>
    <row r="65" spans="1:6" s="20" customFormat="1" ht="12.75">
      <c r="A65" s="266"/>
      <c r="B65" s="67" t="s">
        <v>97</v>
      </c>
      <c r="C65" s="22"/>
      <c r="D65" s="23"/>
      <c r="E65" s="120"/>
      <c r="F65" s="79"/>
    </row>
    <row r="66" spans="1:6" s="20" customFormat="1" ht="12.75">
      <c r="A66" s="266"/>
      <c r="B66" s="42"/>
      <c r="C66" s="22"/>
      <c r="D66" s="23"/>
      <c r="E66" s="120"/>
      <c r="F66" s="79"/>
    </row>
    <row r="67" spans="1:6" s="20" customFormat="1" ht="63.75">
      <c r="A67" s="266" t="s">
        <v>178</v>
      </c>
      <c r="B67" s="224" t="s">
        <v>293</v>
      </c>
      <c r="C67" s="22"/>
      <c r="D67" s="23"/>
      <c r="E67" s="220" t="s">
        <v>410</v>
      </c>
      <c r="F67" s="220" t="s">
        <v>410</v>
      </c>
    </row>
    <row r="68" spans="1:6" s="20" customFormat="1" ht="12.75">
      <c r="A68" s="266"/>
      <c r="B68" s="42"/>
      <c r="C68" s="22"/>
      <c r="D68" s="23"/>
      <c r="E68" s="120"/>
      <c r="F68" s="79"/>
    </row>
    <row r="69" spans="1:6" s="20" customFormat="1" ht="12.75">
      <c r="A69" s="266"/>
      <c r="B69" s="42"/>
      <c r="C69" s="22"/>
      <c r="D69" s="23"/>
      <c r="E69" s="120"/>
      <c r="F69" s="79"/>
    </row>
    <row r="70" spans="1:6" s="20" customFormat="1" ht="12.75">
      <c r="A70" s="266"/>
      <c r="B70" s="42"/>
      <c r="C70" s="22"/>
      <c r="D70" s="23"/>
      <c r="E70" s="120"/>
      <c r="F70" s="79"/>
    </row>
    <row r="71" spans="1:6" s="20" customFormat="1" ht="12.75">
      <c r="A71" s="266"/>
      <c r="B71" s="42"/>
      <c r="C71" s="22"/>
      <c r="D71" s="23"/>
      <c r="E71" s="120"/>
      <c r="F71" s="79"/>
    </row>
    <row r="72" spans="1:6" s="20" customFormat="1" ht="12.75">
      <c r="A72" s="266"/>
      <c r="B72" s="42"/>
      <c r="C72" s="22"/>
      <c r="D72" s="23"/>
      <c r="E72" s="120"/>
      <c r="F72" s="79"/>
    </row>
    <row r="73" spans="1:6" s="20" customFormat="1" ht="12.75">
      <c r="A73" s="266"/>
      <c r="B73" s="42"/>
      <c r="C73" s="26"/>
      <c r="D73" s="26"/>
      <c r="E73" s="120"/>
      <c r="F73" s="79"/>
    </row>
    <row r="74" spans="1:6" s="20" customFormat="1" ht="12.75">
      <c r="A74" s="266"/>
      <c r="B74" s="42"/>
      <c r="C74" s="26"/>
      <c r="D74" s="26"/>
      <c r="E74" s="120"/>
      <c r="F74" s="79"/>
    </row>
    <row r="75" spans="1:6" s="20" customFormat="1" ht="12.75">
      <c r="A75" s="266"/>
      <c r="B75" s="42"/>
      <c r="C75" s="26"/>
      <c r="D75" s="26"/>
      <c r="E75" s="120"/>
      <c r="F75" s="79"/>
    </row>
    <row r="76" spans="1:6" s="20" customFormat="1" ht="12.75">
      <c r="A76" s="266"/>
      <c r="B76" s="42"/>
      <c r="C76" s="26"/>
      <c r="D76" s="26"/>
      <c r="E76" s="120"/>
      <c r="F76" s="79"/>
    </row>
    <row r="77" spans="1:6" s="20" customFormat="1" ht="12.75">
      <c r="A77" s="266"/>
      <c r="B77" s="42"/>
      <c r="C77" s="26"/>
      <c r="D77" s="26"/>
      <c r="E77" s="120"/>
      <c r="F77" s="79"/>
    </row>
    <row r="78" spans="1:6" s="20" customFormat="1" ht="12.75">
      <c r="A78" s="266"/>
      <c r="B78" s="42"/>
      <c r="C78" s="26"/>
      <c r="D78" s="26"/>
      <c r="E78" s="120"/>
      <c r="F78" s="79"/>
    </row>
    <row r="79" spans="1:6" s="20" customFormat="1" ht="12.75">
      <c r="A79" s="273"/>
      <c r="B79" s="269"/>
      <c r="C79" s="275"/>
      <c r="D79" s="275"/>
      <c r="E79" s="276"/>
      <c r="F79" s="105"/>
    </row>
    <row r="80" spans="1:6" s="20" customFormat="1" ht="12.75">
      <c r="A80" s="266"/>
      <c r="B80" s="42"/>
      <c r="C80" s="26"/>
      <c r="D80" s="26"/>
      <c r="E80" s="120"/>
      <c r="F80" s="79"/>
    </row>
    <row r="81" spans="2:6" ht="12.75">
      <c r="B81" s="67" t="s">
        <v>46</v>
      </c>
      <c r="E81" s="121"/>
      <c r="F81" s="79"/>
    </row>
    <row r="82" spans="5:6" ht="12.75">
      <c r="E82" s="121"/>
      <c r="F82" s="79"/>
    </row>
    <row r="83" spans="1:6" ht="102">
      <c r="A83" s="267" t="s">
        <v>174</v>
      </c>
      <c r="B83" s="42" t="s">
        <v>74</v>
      </c>
      <c r="C83" s="22"/>
      <c r="E83" s="220" t="s">
        <v>410</v>
      </c>
      <c r="F83" s="220" t="s">
        <v>410</v>
      </c>
    </row>
    <row r="84" spans="3:6" ht="12.75">
      <c r="C84" s="22"/>
      <c r="E84" s="121"/>
      <c r="F84" s="79"/>
    </row>
    <row r="85" spans="1:6" ht="102">
      <c r="A85" s="267" t="s">
        <v>175</v>
      </c>
      <c r="B85" s="42" t="s">
        <v>425</v>
      </c>
      <c r="C85" s="22"/>
      <c r="E85" s="220" t="s">
        <v>410</v>
      </c>
      <c r="F85" s="220" t="s">
        <v>410</v>
      </c>
    </row>
    <row r="86" spans="3:6" ht="12.75">
      <c r="C86" s="22"/>
      <c r="E86" s="121"/>
      <c r="F86" s="79"/>
    </row>
    <row r="87" spans="1:6" ht="42.75" customHeight="1">
      <c r="A87" s="267" t="s">
        <v>176</v>
      </c>
      <c r="B87" s="42" t="s">
        <v>75</v>
      </c>
      <c r="C87" s="22"/>
      <c r="E87" s="220" t="s">
        <v>410</v>
      </c>
      <c r="F87" s="220" t="s">
        <v>410</v>
      </c>
    </row>
    <row r="88" spans="3:6" ht="12.75">
      <c r="C88" s="22"/>
      <c r="E88" s="121"/>
      <c r="F88" s="79"/>
    </row>
    <row r="89" spans="2:6" ht="12.75">
      <c r="B89" s="67" t="s">
        <v>76</v>
      </c>
      <c r="C89" s="22"/>
      <c r="E89" s="121"/>
      <c r="F89" s="79"/>
    </row>
    <row r="90" spans="3:6" ht="12.75">
      <c r="C90" s="22"/>
      <c r="E90" s="121"/>
      <c r="F90" s="79"/>
    </row>
    <row r="91" spans="1:6" ht="76.5">
      <c r="A91" s="267" t="s">
        <v>177</v>
      </c>
      <c r="B91" s="42" t="s">
        <v>77</v>
      </c>
      <c r="C91" s="22"/>
      <c r="E91" s="220" t="s">
        <v>410</v>
      </c>
      <c r="F91" s="220" t="s">
        <v>410</v>
      </c>
    </row>
    <row r="92" spans="3:6" ht="12.75">
      <c r="C92" s="22"/>
      <c r="E92" s="121"/>
      <c r="F92" s="79"/>
    </row>
    <row r="93" spans="2:6" ht="12.75">
      <c r="B93" s="67" t="s">
        <v>78</v>
      </c>
      <c r="C93" s="22"/>
      <c r="E93" s="121"/>
      <c r="F93" s="79"/>
    </row>
    <row r="94" spans="3:6" ht="12.75">
      <c r="C94" s="22"/>
      <c r="E94" s="121"/>
      <c r="F94" s="79"/>
    </row>
    <row r="95" spans="1:6" ht="51">
      <c r="A95" s="267" t="s">
        <v>178</v>
      </c>
      <c r="B95" s="42" t="s">
        <v>79</v>
      </c>
      <c r="C95" s="22"/>
      <c r="E95" s="220" t="s">
        <v>410</v>
      </c>
      <c r="F95" s="220" t="s">
        <v>410</v>
      </c>
    </row>
    <row r="96" spans="3:6" ht="12.75">
      <c r="C96" s="22"/>
      <c r="E96" s="220"/>
      <c r="F96" s="220"/>
    </row>
    <row r="97" spans="2:6" ht="12.75">
      <c r="B97" s="67"/>
      <c r="C97" s="22"/>
      <c r="E97" s="220"/>
      <c r="F97" s="220"/>
    </row>
    <row r="98" spans="3:6" ht="12.75">
      <c r="C98" s="22"/>
      <c r="E98" s="220"/>
      <c r="F98" s="220"/>
    </row>
    <row r="99" spans="3:6" ht="12.75">
      <c r="C99" s="22"/>
      <c r="E99" s="220"/>
      <c r="F99" s="220"/>
    </row>
    <row r="100" spans="3:6" ht="12.75">
      <c r="C100" s="22"/>
      <c r="E100" s="220"/>
      <c r="F100" s="220"/>
    </row>
    <row r="101" spans="3:6" ht="12.75">
      <c r="C101" s="22"/>
      <c r="E101" s="220"/>
      <c r="F101" s="220"/>
    </row>
    <row r="102" spans="3:6" ht="12.75">
      <c r="C102" s="22"/>
      <c r="E102" s="220"/>
      <c r="F102" s="220"/>
    </row>
    <row r="103" spans="3:6" ht="12.75">
      <c r="C103" s="22"/>
      <c r="E103" s="220"/>
      <c r="F103" s="220"/>
    </row>
    <row r="104" spans="3:6" ht="12.75">
      <c r="C104" s="22"/>
      <c r="E104" s="220"/>
      <c r="F104" s="220"/>
    </row>
    <row r="105" spans="3:6" ht="12.75">
      <c r="C105" s="22"/>
      <c r="E105" s="220"/>
      <c r="F105" s="220"/>
    </row>
    <row r="106" spans="3:6" ht="12.75">
      <c r="C106" s="22"/>
      <c r="E106" s="220"/>
      <c r="F106" s="220"/>
    </row>
    <row r="107" spans="3:6" ht="12.75">
      <c r="C107" s="22"/>
      <c r="E107" s="220"/>
      <c r="F107" s="220"/>
    </row>
    <row r="108" spans="3:6" ht="12.75">
      <c r="C108" s="22"/>
      <c r="E108" s="220"/>
      <c r="F108" s="220"/>
    </row>
    <row r="109" spans="3:6" ht="12.75">
      <c r="C109" s="22"/>
      <c r="E109" s="220"/>
      <c r="F109" s="220"/>
    </row>
    <row r="110" spans="1:6" ht="12.75">
      <c r="A110" s="268"/>
      <c r="B110" s="269"/>
      <c r="C110" s="270"/>
      <c r="D110" s="271"/>
      <c r="E110" s="272"/>
      <c r="F110" s="272"/>
    </row>
    <row r="111" spans="3:6" ht="12.75">
      <c r="C111" s="22"/>
      <c r="E111" s="121"/>
      <c r="F111" s="79"/>
    </row>
    <row r="112" spans="2:6" ht="12.75">
      <c r="B112" s="67" t="s">
        <v>80</v>
      </c>
      <c r="C112" s="22"/>
      <c r="E112" s="121"/>
      <c r="F112" s="79"/>
    </row>
    <row r="113" spans="3:6" ht="12.75">
      <c r="C113" s="22"/>
      <c r="E113" s="121"/>
      <c r="F113" s="79"/>
    </row>
    <row r="114" spans="1:6" ht="162" customHeight="1">
      <c r="A114" s="267" t="s">
        <v>174</v>
      </c>
      <c r="B114" s="42" t="s">
        <v>267</v>
      </c>
      <c r="C114" s="22"/>
      <c r="E114" s="220" t="s">
        <v>410</v>
      </c>
      <c r="F114" s="220" t="s">
        <v>410</v>
      </c>
    </row>
    <row r="115" spans="3:6" ht="12.75">
      <c r="C115" s="22"/>
      <c r="E115" s="121"/>
      <c r="F115" s="79"/>
    </row>
    <row r="116" spans="2:6" ht="25.5">
      <c r="B116" s="66" t="s">
        <v>268</v>
      </c>
      <c r="C116" s="22"/>
      <c r="E116" s="121"/>
      <c r="F116" s="79"/>
    </row>
    <row r="117" spans="3:6" ht="12.75">
      <c r="C117" s="22"/>
      <c r="E117" s="121"/>
      <c r="F117" s="79"/>
    </row>
    <row r="118" spans="1:6" ht="102">
      <c r="A118" s="267" t="s">
        <v>175</v>
      </c>
      <c r="B118" s="42" t="s">
        <v>60</v>
      </c>
      <c r="C118" s="22"/>
      <c r="E118" s="220" t="s">
        <v>410</v>
      </c>
      <c r="F118" s="220" t="s">
        <v>410</v>
      </c>
    </row>
    <row r="119" spans="3:6" ht="12.75">
      <c r="C119" s="22"/>
      <c r="E119" s="121"/>
      <c r="F119" s="79"/>
    </row>
    <row r="120" spans="2:6" ht="12.75">
      <c r="B120" s="67" t="s">
        <v>44</v>
      </c>
      <c r="F120" s="79"/>
    </row>
    <row r="121" spans="2:6" ht="12.75">
      <c r="B121" s="43"/>
      <c r="F121" s="79"/>
    </row>
    <row r="122" spans="1:6" ht="165.75">
      <c r="A122" s="267" t="s">
        <v>176</v>
      </c>
      <c r="B122" s="42" t="s">
        <v>295</v>
      </c>
      <c r="C122" s="22"/>
      <c r="E122" s="220" t="s">
        <v>410</v>
      </c>
      <c r="F122" s="220" t="s">
        <v>410</v>
      </c>
    </row>
    <row r="123" spans="3:6" ht="12.75">
      <c r="C123" s="22"/>
      <c r="E123" s="220"/>
      <c r="F123" s="220"/>
    </row>
    <row r="124" spans="3:6" ht="12.75">
      <c r="C124" s="22"/>
      <c r="E124" s="220"/>
      <c r="F124" s="220"/>
    </row>
    <row r="125" spans="3:6" ht="12.75">
      <c r="C125" s="22"/>
      <c r="E125" s="220"/>
      <c r="F125" s="220"/>
    </row>
    <row r="126" spans="3:6" ht="12.75">
      <c r="C126" s="22"/>
      <c r="E126" s="220"/>
      <c r="F126" s="220"/>
    </row>
    <row r="127" spans="3:6" ht="12.75">
      <c r="C127" s="22"/>
      <c r="E127" s="220"/>
      <c r="F127" s="220"/>
    </row>
    <row r="128" spans="3:6" ht="12.75">
      <c r="C128" s="22"/>
      <c r="E128" s="220"/>
      <c r="F128" s="220"/>
    </row>
    <row r="129" spans="3:6" ht="12.75">
      <c r="C129" s="22"/>
      <c r="E129" s="220"/>
      <c r="F129" s="220"/>
    </row>
    <row r="130" spans="3:6" ht="12.75">
      <c r="C130" s="22"/>
      <c r="E130" s="220"/>
      <c r="F130" s="220"/>
    </row>
    <row r="131" spans="3:6" ht="12.75">
      <c r="C131" s="22"/>
      <c r="E131" s="220"/>
      <c r="F131" s="220"/>
    </row>
    <row r="132" spans="3:6" ht="12.75">
      <c r="C132" s="22"/>
      <c r="E132" s="220"/>
      <c r="F132" s="220"/>
    </row>
    <row r="133" spans="1:6" ht="12.75">
      <c r="A133" s="268"/>
      <c r="B133" s="269"/>
      <c r="C133" s="270"/>
      <c r="D133" s="271"/>
      <c r="E133" s="272"/>
      <c r="F133" s="272"/>
    </row>
    <row r="134" ht="12.75">
      <c r="F134" s="79"/>
    </row>
    <row r="135" spans="1:6" ht="140.25">
      <c r="A135" s="267" t="s">
        <v>174</v>
      </c>
      <c r="B135" s="42" t="s">
        <v>296</v>
      </c>
      <c r="C135" s="22"/>
      <c r="E135" s="220" t="s">
        <v>410</v>
      </c>
      <c r="F135" s="220" t="s">
        <v>410</v>
      </c>
    </row>
    <row r="136" ht="12.75">
      <c r="F136" s="79"/>
    </row>
    <row r="137" spans="2:6" ht="12.75">
      <c r="B137" s="67" t="s">
        <v>61</v>
      </c>
      <c r="F137" s="79"/>
    </row>
    <row r="138" ht="12.75">
      <c r="F138" s="79"/>
    </row>
    <row r="139" spans="1:6" ht="114.75">
      <c r="A139" s="267" t="s">
        <v>175</v>
      </c>
      <c r="B139" s="42" t="s">
        <v>62</v>
      </c>
      <c r="C139" s="22"/>
      <c r="E139" s="220" t="s">
        <v>410</v>
      </c>
      <c r="F139" s="220" t="s">
        <v>410</v>
      </c>
    </row>
    <row r="140" ht="12.75">
      <c r="F140" s="79"/>
    </row>
    <row r="141" spans="2:6" ht="12.75">
      <c r="B141" s="67" t="s">
        <v>63</v>
      </c>
      <c r="F141" s="79"/>
    </row>
    <row r="142" ht="12.75">
      <c r="F142" s="79"/>
    </row>
    <row r="143" spans="1:6" ht="150" customHeight="1">
      <c r="A143" s="267" t="s">
        <v>176</v>
      </c>
      <c r="B143" s="11" t="s">
        <v>328</v>
      </c>
      <c r="C143" s="22"/>
      <c r="E143" s="220" t="s">
        <v>410</v>
      </c>
      <c r="F143" s="220" t="s">
        <v>410</v>
      </c>
    </row>
    <row r="144" ht="12.75">
      <c r="F144" s="79"/>
    </row>
    <row r="145" spans="1:6" ht="63.75">
      <c r="A145" s="267" t="s">
        <v>177</v>
      </c>
      <c r="B145" s="42" t="s">
        <v>64</v>
      </c>
      <c r="C145" s="22"/>
      <c r="E145" s="220" t="s">
        <v>410</v>
      </c>
      <c r="F145" s="220" t="s">
        <v>410</v>
      </c>
    </row>
    <row r="146" ht="12.75">
      <c r="F146" s="79"/>
    </row>
    <row r="147" spans="1:6" ht="76.5">
      <c r="A147" s="267" t="s">
        <v>178</v>
      </c>
      <c r="B147" s="42" t="s">
        <v>204</v>
      </c>
      <c r="C147" s="22"/>
      <c r="E147" s="220" t="s">
        <v>410</v>
      </c>
      <c r="F147" s="220" t="s">
        <v>410</v>
      </c>
    </row>
    <row r="148" spans="3:6" ht="12.75">
      <c r="C148" s="22"/>
      <c r="E148" s="220"/>
      <c r="F148" s="220"/>
    </row>
    <row r="149" spans="3:6" ht="12.75">
      <c r="C149" s="22"/>
      <c r="E149" s="220"/>
      <c r="F149" s="220"/>
    </row>
    <row r="150" spans="1:6" ht="12.75">
      <c r="A150" s="268"/>
      <c r="B150" s="269"/>
      <c r="C150" s="270"/>
      <c r="D150" s="271"/>
      <c r="E150" s="272"/>
      <c r="F150" s="272"/>
    </row>
    <row r="151" spans="3:6" ht="12.75">
      <c r="C151" s="22"/>
      <c r="E151" s="220"/>
      <c r="F151" s="220"/>
    </row>
    <row r="152" spans="2:6" ht="12.75">
      <c r="B152" s="67" t="s">
        <v>452</v>
      </c>
      <c r="C152" s="22"/>
      <c r="E152" s="220"/>
      <c r="F152" s="220"/>
    </row>
    <row r="153" spans="3:6" ht="12.75">
      <c r="C153" s="22"/>
      <c r="F153" s="79"/>
    </row>
    <row r="154" spans="1:6" ht="38.25">
      <c r="A154" s="267" t="s">
        <v>174</v>
      </c>
      <c r="B154" s="42" t="s">
        <v>205</v>
      </c>
      <c r="C154" s="22"/>
      <c r="E154" s="220" t="s">
        <v>410</v>
      </c>
      <c r="F154" s="220" t="s">
        <v>410</v>
      </c>
    </row>
    <row r="155" spans="3:6" ht="12.75">
      <c r="C155" s="22"/>
      <c r="F155" s="79"/>
    </row>
    <row r="156" spans="1:6" ht="114.75">
      <c r="A156" s="267" t="s">
        <v>175</v>
      </c>
      <c r="B156" s="42" t="s">
        <v>164</v>
      </c>
      <c r="C156" s="22"/>
      <c r="E156" s="220" t="s">
        <v>410</v>
      </c>
      <c r="F156" s="220" t="s">
        <v>410</v>
      </c>
    </row>
    <row r="157" ht="12.75">
      <c r="F157" s="79"/>
    </row>
    <row r="158" spans="2:6" ht="12.75">
      <c r="B158" s="67" t="s">
        <v>269</v>
      </c>
      <c r="F158" s="79"/>
    </row>
    <row r="159" ht="12.75">
      <c r="F159" s="79"/>
    </row>
    <row r="160" spans="1:6" ht="114.75">
      <c r="A160" s="267" t="s">
        <v>176</v>
      </c>
      <c r="B160" s="42" t="s">
        <v>270</v>
      </c>
      <c r="C160" s="22"/>
      <c r="E160" s="220" t="s">
        <v>410</v>
      </c>
      <c r="F160" s="220" t="s">
        <v>410</v>
      </c>
    </row>
    <row r="161" ht="12.75">
      <c r="F161" s="79"/>
    </row>
    <row r="162" spans="2:6" ht="12.75">
      <c r="B162" s="67" t="s">
        <v>271</v>
      </c>
      <c r="F162" s="79"/>
    </row>
    <row r="163" ht="12.75">
      <c r="F163" s="79"/>
    </row>
    <row r="164" spans="1:6" ht="135" customHeight="1">
      <c r="A164" s="267" t="s">
        <v>177</v>
      </c>
      <c r="B164" s="42" t="s">
        <v>272</v>
      </c>
      <c r="E164" s="220" t="s">
        <v>410</v>
      </c>
      <c r="F164" s="220" t="s">
        <v>410</v>
      </c>
    </row>
    <row r="165" ht="12.75">
      <c r="F165" s="79"/>
    </row>
    <row r="166" spans="1:6" ht="36">
      <c r="A166" s="267" t="s">
        <v>178</v>
      </c>
      <c r="B166" s="42" t="s">
        <v>273</v>
      </c>
      <c r="C166" s="22"/>
      <c r="E166" s="220" t="s">
        <v>410</v>
      </c>
      <c r="F166" s="220" t="s">
        <v>410</v>
      </c>
    </row>
    <row r="167" spans="3:6" ht="12.75">
      <c r="C167" s="22"/>
      <c r="F167" s="79"/>
    </row>
    <row r="168" spans="1:6" ht="36">
      <c r="A168" s="267" t="s">
        <v>179</v>
      </c>
      <c r="B168" s="42" t="s">
        <v>274</v>
      </c>
      <c r="C168" s="22"/>
      <c r="E168" s="220" t="s">
        <v>410</v>
      </c>
      <c r="F168" s="220" t="s">
        <v>410</v>
      </c>
    </row>
    <row r="169" spans="3:6" ht="12.75">
      <c r="C169" s="22"/>
      <c r="E169" s="220"/>
      <c r="F169" s="220"/>
    </row>
    <row r="170" spans="3:6" ht="12.75">
      <c r="C170" s="22"/>
      <c r="E170" s="220"/>
      <c r="F170" s="220"/>
    </row>
    <row r="171" spans="3:6" ht="12.75">
      <c r="C171" s="22"/>
      <c r="E171" s="220"/>
      <c r="F171" s="220"/>
    </row>
    <row r="172" spans="3:6" ht="12.75">
      <c r="C172" s="22"/>
      <c r="E172" s="220"/>
      <c r="F172" s="220"/>
    </row>
    <row r="173" spans="3:6" ht="12.75">
      <c r="C173" s="22"/>
      <c r="E173" s="220"/>
      <c r="F173" s="220"/>
    </row>
    <row r="174" spans="1:6" ht="12.75">
      <c r="A174" s="268"/>
      <c r="B174" s="269"/>
      <c r="C174" s="270"/>
      <c r="D174" s="271"/>
      <c r="E174" s="272"/>
      <c r="F174" s="272"/>
    </row>
    <row r="175" spans="3:6" ht="12.75">
      <c r="C175" s="22"/>
      <c r="F175" s="79"/>
    </row>
    <row r="176" spans="2:6" ht="12.75">
      <c r="B176" s="67" t="s">
        <v>275</v>
      </c>
      <c r="C176" s="22"/>
      <c r="F176" s="79"/>
    </row>
    <row r="177" spans="3:6" ht="12.75">
      <c r="C177" s="22"/>
      <c r="F177" s="79"/>
    </row>
    <row r="178" spans="1:6" ht="153">
      <c r="A178" s="267" t="s">
        <v>174</v>
      </c>
      <c r="B178" s="42" t="s">
        <v>288</v>
      </c>
      <c r="C178" s="22"/>
      <c r="E178" s="220" t="s">
        <v>410</v>
      </c>
      <c r="F178" s="220" t="s">
        <v>410</v>
      </c>
    </row>
    <row r="179" spans="3:6" ht="12.75">
      <c r="C179" s="22"/>
      <c r="F179" s="79"/>
    </row>
    <row r="180" spans="2:6" ht="12.75">
      <c r="B180" s="67" t="s">
        <v>276</v>
      </c>
      <c r="C180" s="22"/>
      <c r="F180" s="79"/>
    </row>
    <row r="181" spans="3:6" ht="12.75">
      <c r="C181" s="22"/>
      <c r="F181" s="79"/>
    </row>
    <row r="182" spans="1:6" ht="63.75">
      <c r="A182" s="267" t="s">
        <v>175</v>
      </c>
      <c r="B182" s="42" t="s">
        <v>426</v>
      </c>
      <c r="C182" s="22"/>
      <c r="E182" s="220" t="s">
        <v>410</v>
      </c>
      <c r="F182" s="220" t="s">
        <v>410</v>
      </c>
    </row>
    <row r="183" spans="3:6" ht="12.75">
      <c r="C183" s="22"/>
      <c r="F183" s="79"/>
    </row>
    <row r="184" spans="2:6" ht="12.75">
      <c r="B184" s="67" t="s">
        <v>277</v>
      </c>
      <c r="C184" s="22"/>
      <c r="F184" s="79"/>
    </row>
    <row r="185" spans="3:6" ht="12.75">
      <c r="C185" s="22"/>
      <c r="F185" s="79"/>
    </row>
    <row r="186" spans="1:6" ht="63.75">
      <c r="A186" s="267" t="s">
        <v>176</v>
      </c>
      <c r="B186" s="42" t="s">
        <v>428</v>
      </c>
      <c r="C186" s="22"/>
      <c r="E186" s="220" t="s">
        <v>410</v>
      </c>
      <c r="F186" s="220" t="s">
        <v>410</v>
      </c>
    </row>
    <row r="187" spans="3:6" ht="12.75">
      <c r="C187" s="22"/>
      <c r="F187" s="79"/>
    </row>
    <row r="188" spans="2:6" ht="12.75">
      <c r="B188" s="67" t="s">
        <v>278</v>
      </c>
      <c r="F188" s="79"/>
    </row>
    <row r="189" ht="12.75">
      <c r="F189" s="79"/>
    </row>
    <row r="190" spans="1:6" ht="89.25">
      <c r="A190" s="267" t="s">
        <v>177</v>
      </c>
      <c r="B190" s="42" t="s">
        <v>427</v>
      </c>
      <c r="C190" s="22"/>
      <c r="E190" s="220" t="s">
        <v>410</v>
      </c>
      <c r="F190" s="220" t="s">
        <v>410</v>
      </c>
    </row>
    <row r="191" ht="12.75">
      <c r="F191" s="79"/>
    </row>
    <row r="192" spans="2:6" ht="12.75">
      <c r="B192" s="67" t="s">
        <v>200</v>
      </c>
      <c r="F192" s="79"/>
    </row>
    <row r="193" ht="12.75">
      <c r="F193" s="79"/>
    </row>
    <row r="194" spans="1:6" ht="63.75">
      <c r="A194" s="267" t="s">
        <v>178</v>
      </c>
      <c r="B194" s="42" t="s">
        <v>201</v>
      </c>
      <c r="C194" s="22"/>
      <c r="E194" s="220" t="s">
        <v>410</v>
      </c>
      <c r="F194" s="220" t="s">
        <v>410</v>
      </c>
    </row>
    <row r="195" spans="3:6" ht="12.75">
      <c r="C195" s="22"/>
      <c r="E195" s="220"/>
      <c r="F195" s="220"/>
    </row>
    <row r="196" spans="3:6" ht="12.75">
      <c r="C196" s="22"/>
      <c r="E196" s="220"/>
      <c r="F196" s="220"/>
    </row>
    <row r="197" spans="3:6" ht="12.75">
      <c r="C197" s="22"/>
      <c r="E197" s="220"/>
      <c r="F197" s="220"/>
    </row>
    <row r="198" spans="3:6" ht="12.75">
      <c r="C198" s="22"/>
      <c r="E198" s="220"/>
      <c r="F198" s="220"/>
    </row>
    <row r="199" spans="1:6" ht="12.75">
      <c r="A199" s="268"/>
      <c r="B199" s="269"/>
      <c r="C199" s="270"/>
      <c r="D199" s="271"/>
      <c r="E199" s="272"/>
      <c r="F199" s="272"/>
    </row>
    <row r="200" spans="3:6" ht="12.75">
      <c r="C200" s="22"/>
      <c r="E200" s="220"/>
      <c r="F200" s="220"/>
    </row>
    <row r="201" spans="2:6" ht="12.75">
      <c r="B201" s="67" t="s">
        <v>202</v>
      </c>
      <c r="F201" s="79"/>
    </row>
    <row r="202" ht="12.75">
      <c r="F202" s="79"/>
    </row>
    <row r="203" spans="1:6" ht="79.5" customHeight="1">
      <c r="A203" s="267" t="s">
        <v>174</v>
      </c>
      <c r="B203" s="42" t="s">
        <v>203</v>
      </c>
      <c r="C203" s="22"/>
      <c r="E203" s="220" t="s">
        <v>410</v>
      </c>
      <c r="F203" s="220" t="s">
        <v>410</v>
      </c>
    </row>
    <row r="204" spans="2:6" ht="12.75">
      <c r="B204" s="45"/>
      <c r="C204" s="22"/>
      <c r="D204" s="75"/>
      <c r="F204" s="79"/>
    </row>
    <row r="205" spans="2:6" ht="12.75">
      <c r="B205" s="67" t="s">
        <v>5</v>
      </c>
      <c r="C205" s="22"/>
      <c r="D205" s="75"/>
      <c r="F205" s="79"/>
    </row>
    <row r="206" spans="3:6" ht="12.75">
      <c r="C206" s="22"/>
      <c r="D206" s="75"/>
      <c r="F206" s="79"/>
    </row>
    <row r="207" spans="1:6" ht="76.5">
      <c r="A207" s="267" t="s">
        <v>175</v>
      </c>
      <c r="B207" s="42" t="s">
        <v>6</v>
      </c>
      <c r="C207" s="22"/>
      <c r="D207" s="75"/>
      <c r="E207" s="220" t="s">
        <v>410</v>
      </c>
      <c r="F207" s="220" t="s">
        <v>410</v>
      </c>
    </row>
    <row r="208" spans="3:6" ht="12.75">
      <c r="C208" s="22"/>
      <c r="D208" s="75"/>
      <c r="F208" s="79"/>
    </row>
    <row r="209" spans="2:6" ht="12.75">
      <c r="B209" s="67" t="s">
        <v>8</v>
      </c>
      <c r="C209" s="22"/>
      <c r="D209" s="75"/>
      <c r="F209" s="79"/>
    </row>
    <row r="210" spans="3:6" ht="12.75">
      <c r="C210" s="22"/>
      <c r="D210" s="75"/>
      <c r="F210" s="79"/>
    </row>
    <row r="211" spans="1:6" ht="51">
      <c r="A211" s="267" t="s">
        <v>176</v>
      </c>
      <c r="B211" s="42" t="s">
        <v>9</v>
      </c>
      <c r="C211" s="22"/>
      <c r="D211" s="75"/>
      <c r="E211" s="220" t="s">
        <v>410</v>
      </c>
      <c r="F211" s="220" t="s">
        <v>410</v>
      </c>
    </row>
    <row r="212" spans="3:6" ht="12.75">
      <c r="C212" s="22"/>
      <c r="D212" s="75"/>
      <c r="F212" s="79"/>
    </row>
    <row r="213" spans="1:6" ht="89.25">
      <c r="A213" s="267" t="s">
        <v>177</v>
      </c>
      <c r="B213" s="42" t="s">
        <v>10</v>
      </c>
      <c r="C213" s="22"/>
      <c r="D213" s="75"/>
      <c r="E213" s="220" t="s">
        <v>410</v>
      </c>
      <c r="F213" s="220" t="s">
        <v>410</v>
      </c>
    </row>
    <row r="214" spans="3:6" ht="12.75">
      <c r="C214" s="22"/>
      <c r="D214" s="75"/>
      <c r="F214" s="79"/>
    </row>
    <row r="215" spans="2:6" ht="12.75">
      <c r="B215" s="67" t="s">
        <v>11</v>
      </c>
      <c r="C215" s="22"/>
      <c r="D215" s="75"/>
      <c r="F215" s="79"/>
    </row>
    <row r="216" spans="2:6" ht="12.75">
      <c r="B216" s="43"/>
      <c r="C216" s="22"/>
      <c r="D216" s="75"/>
      <c r="F216" s="79"/>
    </row>
    <row r="217" spans="2:6" ht="12.75">
      <c r="B217" s="42" t="s">
        <v>12</v>
      </c>
      <c r="C217" s="22"/>
      <c r="D217" s="75"/>
      <c r="F217" s="79"/>
    </row>
    <row r="218" spans="3:6" ht="12.75">
      <c r="C218" s="22"/>
      <c r="D218" s="75"/>
      <c r="F218" s="79"/>
    </row>
    <row r="219" spans="1:6" ht="36">
      <c r="A219" s="267" t="s">
        <v>178</v>
      </c>
      <c r="B219" s="42" t="s">
        <v>13</v>
      </c>
      <c r="C219" s="22"/>
      <c r="D219" s="75"/>
      <c r="E219" s="220" t="s">
        <v>410</v>
      </c>
      <c r="F219" s="220" t="s">
        <v>410</v>
      </c>
    </row>
    <row r="220" spans="3:6" ht="12.75">
      <c r="C220" s="22"/>
      <c r="D220" s="75"/>
      <c r="F220" s="79"/>
    </row>
    <row r="221" spans="1:6" ht="51">
      <c r="A221" s="267" t="s">
        <v>179</v>
      </c>
      <c r="B221" s="42" t="s">
        <v>14</v>
      </c>
      <c r="C221" s="22"/>
      <c r="D221" s="75"/>
      <c r="E221" s="220" t="s">
        <v>410</v>
      </c>
      <c r="F221" s="220" t="s">
        <v>410</v>
      </c>
    </row>
    <row r="222" spans="2:6" ht="12.75">
      <c r="B222" s="45"/>
      <c r="C222" s="22"/>
      <c r="D222" s="75"/>
      <c r="F222" s="79"/>
    </row>
    <row r="223" spans="1:6" ht="38.25">
      <c r="A223" s="267" t="s">
        <v>180</v>
      </c>
      <c r="B223" s="42" t="s">
        <v>15</v>
      </c>
      <c r="C223" s="22"/>
      <c r="D223" s="75"/>
      <c r="E223" s="220" t="s">
        <v>410</v>
      </c>
      <c r="F223" s="220" t="s">
        <v>410</v>
      </c>
    </row>
    <row r="224" spans="3:6" ht="12.75">
      <c r="C224" s="22"/>
      <c r="D224" s="75"/>
      <c r="F224" s="79"/>
    </row>
    <row r="225" spans="1:6" ht="36">
      <c r="A225" s="267" t="s">
        <v>181</v>
      </c>
      <c r="B225" s="42" t="s">
        <v>16</v>
      </c>
      <c r="C225" s="22"/>
      <c r="D225" s="75"/>
      <c r="E225" s="220" t="s">
        <v>410</v>
      </c>
      <c r="F225" s="220" t="s">
        <v>410</v>
      </c>
    </row>
    <row r="226" spans="1:6" ht="12.75">
      <c r="A226" s="268"/>
      <c r="B226" s="269"/>
      <c r="C226" s="270"/>
      <c r="D226" s="76"/>
      <c r="E226" s="272"/>
      <c r="F226" s="272"/>
    </row>
    <row r="227" spans="3:6" ht="12.75">
      <c r="C227" s="22"/>
      <c r="D227" s="75"/>
      <c r="E227" s="220"/>
      <c r="F227" s="220"/>
    </row>
    <row r="228" spans="2:6" ht="12.75">
      <c r="B228" s="67" t="s">
        <v>335</v>
      </c>
      <c r="C228" s="22"/>
      <c r="D228" s="75"/>
      <c r="E228" s="220"/>
      <c r="F228" s="220"/>
    </row>
    <row r="229" spans="3:6" ht="12.75">
      <c r="C229" s="22"/>
      <c r="D229" s="75"/>
      <c r="F229" s="79"/>
    </row>
    <row r="230" spans="1:6" ht="38.25">
      <c r="A230" s="267" t="s">
        <v>174</v>
      </c>
      <c r="B230" s="42" t="s">
        <v>17</v>
      </c>
      <c r="C230" s="22"/>
      <c r="D230" s="75"/>
      <c r="E230" s="220" t="s">
        <v>410</v>
      </c>
      <c r="F230" s="220" t="s">
        <v>410</v>
      </c>
    </row>
    <row r="231" ht="12.75">
      <c r="F231" s="79"/>
    </row>
    <row r="232" spans="1:6" ht="36">
      <c r="A232" s="267" t="s">
        <v>175</v>
      </c>
      <c r="B232" s="42" t="s">
        <v>18</v>
      </c>
      <c r="C232" s="22"/>
      <c r="E232" s="220" t="s">
        <v>410</v>
      </c>
      <c r="F232" s="220" t="s">
        <v>410</v>
      </c>
    </row>
    <row r="233" ht="12.75">
      <c r="F233" s="79"/>
    </row>
    <row r="234" spans="1:6" ht="38.25">
      <c r="A234" s="267" t="s">
        <v>176</v>
      </c>
      <c r="B234" s="42" t="s">
        <v>19</v>
      </c>
      <c r="C234" s="22"/>
      <c r="E234" s="220" t="s">
        <v>410</v>
      </c>
      <c r="F234" s="220" t="s">
        <v>410</v>
      </c>
    </row>
    <row r="235" ht="12.75">
      <c r="F235" s="79"/>
    </row>
    <row r="236" spans="1:6" ht="51">
      <c r="A236" s="267" t="s">
        <v>177</v>
      </c>
      <c r="B236" s="42" t="s">
        <v>20</v>
      </c>
      <c r="C236" s="22"/>
      <c r="E236" s="220" t="s">
        <v>410</v>
      </c>
      <c r="F236" s="220" t="s">
        <v>410</v>
      </c>
    </row>
    <row r="237" ht="12.75">
      <c r="F237" s="79"/>
    </row>
    <row r="238" spans="1:6" ht="39.75" customHeight="1">
      <c r="A238" s="267" t="s">
        <v>178</v>
      </c>
      <c r="B238" s="42" t="s">
        <v>21</v>
      </c>
      <c r="C238" s="22"/>
      <c r="E238" s="220" t="s">
        <v>410</v>
      </c>
      <c r="F238" s="220" t="s">
        <v>410</v>
      </c>
    </row>
    <row r="239" ht="12.75">
      <c r="F239" s="79"/>
    </row>
    <row r="240" spans="2:6" ht="12.75">
      <c r="B240" s="71" t="s">
        <v>101</v>
      </c>
      <c r="F240" s="79"/>
    </row>
    <row r="241" spans="2:6" ht="12.75">
      <c r="B241" s="43"/>
      <c r="F241" s="79"/>
    </row>
    <row r="242" spans="1:6" ht="63.75">
      <c r="A242" s="267" t="s">
        <v>179</v>
      </c>
      <c r="B242" s="42" t="s">
        <v>146</v>
      </c>
      <c r="C242" s="22"/>
      <c r="E242" s="220" t="s">
        <v>410</v>
      </c>
      <c r="F242" s="220" t="s">
        <v>410</v>
      </c>
    </row>
    <row r="243" ht="12.75">
      <c r="F243" s="79"/>
    </row>
    <row r="244" spans="1:6" ht="36">
      <c r="A244" s="267" t="s">
        <v>180</v>
      </c>
      <c r="B244" s="42" t="s">
        <v>147</v>
      </c>
      <c r="C244" s="22"/>
      <c r="E244" s="220" t="s">
        <v>410</v>
      </c>
      <c r="F244" s="220" t="s">
        <v>410</v>
      </c>
    </row>
    <row r="245" ht="12.75">
      <c r="F245" s="79"/>
    </row>
    <row r="246" spans="1:6" ht="51">
      <c r="A246" s="267" t="s">
        <v>181</v>
      </c>
      <c r="B246" s="42" t="s">
        <v>148</v>
      </c>
      <c r="C246" s="22"/>
      <c r="E246" s="220" t="s">
        <v>410</v>
      </c>
      <c r="F246" s="220" t="s">
        <v>410</v>
      </c>
    </row>
    <row r="247" ht="12.75">
      <c r="F247" s="79"/>
    </row>
    <row r="248" spans="1:6" ht="38.25">
      <c r="A248" s="267" t="s">
        <v>182</v>
      </c>
      <c r="B248" s="42" t="s">
        <v>149</v>
      </c>
      <c r="C248" s="22"/>
      <c r="E248" s="220" t="s">
        <v>410</v>
      </c>
      <c r="F248" s="220" t="s">
        <v>410</v>
      </c>
    </row>
    <row r="249" ht="12.75">
      <c r="F249" s="79"/>
    </row>
    <row r="250" spans="1:6" ht="76.5">
      <c r="A250" s="267" t="s">
        <v>183</v>
      </c>
      <c r="B250" s="42" t="s">
        <v>329</v>
      </c>
      <c r="C250" s="22"/>
      <c r="E250" s="220" t="s">
        <v>410</v>
      </c>
      <c r="F250" s="220" t="s">
        <v>410</v>
      </c>
    </row>
    <row r="251" spans="3:6" ht="12.75">
      <c r="C251" s="22"/>
      <c r="E251" s="220"/>
      <c r="F251" s="220"/>
    </row>
    <row r="252" spans="3:6" ht="12.75">
      <c r="C252" s="22"/>
      <c r="E252" s="220"/>
      <c r="F252" s="220"/>
    </row>
    <row r="253" spans="3:6" ht="12.75">
      <c r="C253" s="22"/>
      <c r="E253" s="220"/>
      <c r="F253" s="220"/>
    </row>
    <row r="254" spans="1:6" ht="12.75">
      <c r="A254" s="268"/>
      <c r="B254" s="269"/>
      <c r="C254" s="270"/>
      <c r="D254" s="271"/>
      <c r="E254" s="272"/>
      <c r="F254" s="272"/>
    </row>
    <row r="255" spans="3:6" ht="12.75">
      <c r="C255" s="22"/>
      <c r="E255" s="220"/>
      <c r="F255" s="220"/>
    </row>
    <row r="256" spans="2:6" ht="12.75">
      <c r="B256" s="71" t="s">
        <v>453</v>
      </c>
      <c r="C256" s="22"/>
      <c r="E256" s="220"/>
      <c r="F256" s="220"/>
    </row>
    <row r="257" spans="3:6" ht="12.75">
      <c r="C257" s="22"/>
      <c r="F257" s="79"/>
    </row>
    <row r="258" spans="1:6" ht="204">
      <c r="A258" s="267" t="s">
        <v>174</v>
      </c>
      <c r="B258" s="42" t="s">
        <v>545</v>
      </c>
      <c r="C258" s="22"/>
      <c r="E258" s="220" t="s">
        <v>410</v>
      </c>
      <c r="F258" s="220" t="s">
        <v>410</v>
      </c>
    </row>
    <row r="259" spans="3:6" ht="12.75">
      <c r="C259" s="22"/>
      <c r="F259" s="79"/>
    </row>
    <row r="260" spans="1:6" ht="76.5">
      <c r="A260" s="267" t="s">
        <v>175</v>
      </c>
      <c r="B260" s="42" t="s">
        <v>0</v>
      </c>
      <c r="C260" s="22"/>
      <c r="E260" s="220" t="s">
        <v>410</v>
      </c>
      <c r="F260" s="220" t="s">
        <v>410</v>
      </c>
    </row>
    <row r="261" spans="3:6" ht="12.75">
      <c r="C261" s="22"/>
      <c r="F261" s="79"/>
    </row>
    <row r="262" spans="1:6" ht="51">
      <c r="A262" s="267" t="s">
        <v>176</v>
      </c>
      <c r="B262" s="42" t="s">
        <v>1</v>
      </c>
      <c r="C262" s="22"/>
      <c r="E262" s="220" t="s">
        <v>410</v>
      </c>
      <c r="F262" s="220" t="s">
        <v>410</v>
      </c>
    </row>
    <row r="263" spans="3:6" ht="12.75">
      <c r="C263" s="22"/>
      <c r="F263" s="79"/>
    </row>
    <row r="264" spans="1:6" ht="38.25">
      <c r="A264" s="267" t="s">
        <v>177</v>
      </c>
      <c r="B264" s="42" t="s">
        <v>2</v>
      </c>
      <c r="C264" s="22"/>
      <c r="E264" s="220" t="s">
        <v>410</v>
      </c>
      <c r="F264" s="220" t="s">
        <v>410</v>
      </c>
    </row>
    <row r="265" spans="3:6" ht="12.75">
      <c r="C265" s="22"/>
      <c r="F265" s="79"/>
    </row>
    <row r="266" spans="2:6" ht="12.75">
      <c r="B266" s="67" t="s">
        <v>7</v>
      </c>
      <c r="F266" s="79"/>
    </row>
    <row r="267" ht="12.75">
      <c r="F267" s="79"/>
    </row>
    <row r="268" spans="1:6" ht="38.25">
      <c r="A268" s="267" t="s">
        <v>178</v>
      </c>
      <c r="B268" s="42" t="s">
        <v>3</v>
      </c>
      <c r="C268" s="22"/>
      <c r="E268" s="220" t="s">
        <v>410</v>
      </c>
      <c r="F268" s="220" t="s">
        <v>410</v>
      </c>
    </row>
    <row r="269" ht="12.75">
      <c r="F269" s="79"/>
    </row>
    <row r="270" spans="1:6" ht="38.25">
      <c r="A270" s="267" t="s">
        <v>179</v>
      </c>
      <c r="B270" s="42" t="s">
        <v>4</v>
      </c>
      <c r="C270" s="22"/>
      <c r="E270" s="220" t="s">
        <v>410</v>
      </c>
      <c r="F270" s="220" t="s">
        <v>410</v>
      </c>
    </row>
    <row r="271" spans="2:6" ht="12.75">
      <c r="B271" s="43"/>
      <c r="F271" s="79"/>
    </row>
    <row r="272" spans="1:6" ht="76.5">
      <c r="A272" s="267" t="s">
        <v>180</v>
      </c>
      <c r="B272" s="42" t="s">
        <v>233</v>
      </c>
      <c r="C272" s="22"/>
      <c r="E272" s="220" t="s">
        <v>410</v>
      </c>
      <c r="F272" s="220" t="s">
        <v>410</v>
      </c>
    </row>
    <row r="273" spans="3:6" ht="12.75">
      <c r="C273" s="22"/>
      <c r="E273" s="220"/>
      <c r="F273" s="220"/>
    </row>
    <row r="274" spans="1:6" ht="12.75">
      <c r="A274" s="268"/>
      <c r="B274" s="269"/>
      <c r="C274" s="18"/>
      <c r="D274" s="271"/>
      <c r="E274" s="119"/>
      <c r="F274" s="105"/>
    </row>
    <row r="275" ht="12.75">
      <c r="F275" s="79"/>
    </row>
    <row r="276" spans="2:6" ht="12.75">
      <c r="B276" s="67" t="s">
        <v>454</v>
      </c>
      <c r="F276" s="79"/>
    </row>
    <row r="277" ht="12.75">
      <c r="F277" s="79"/>
    </row>
    <row r="278" spans="1:6" ht="38.25">
      <c r="A278" s="267" t="s">
        <v>174</v>
      </c>
      <c r="B278" s="42" t="s">
        <v>234</v>
      </c>
      <c r="C278" s="22"/>
      <c r="E278" s="220" t="s">
        <v>410</v>
      </c>
      <c r="F278" s="220" t="s">
        <v>410</v>
      </c>
    </row>
    <row r="279" ht="12.75">
      <c r="F279" s="79"/>
    </row>
    <row r="280" spans="1:6" ht="140.25">
      <c r="A280" s="267" t="s">
        <v>175</v>
      </c>
      <c r="B280" s="42" t="s">
        <v>235</v>
      </c>
      <c r="C280" s="22"/>
      <c r="E280" s="220" t="s">
        <v>410</v>
      </c>
      <c r="F280" s="220" t="s">
        <v>410</v>
      </c>
    </row>
    <row r="281" spans="2:6" ht="12.75">
      <c r="B281" s="45"/>
      <c r="C281" s="22"/>
      <c r="D281" s="75"/>
      <c r="F281" s="79"/>
    </row>
    <row r="282" spans="2:6" ht="12.75">
      <c r="B282" s="67" t="s">
        <v>236</v>
      </c>
      <c r="C282" s="22"/>
      <c r="D282" s="75"/>
      <c r="F282" s="79"/>
    </row>
    <row r="283" spans="3:6" ht="12.75">
      <c r="C283" s="22"/>
      <c r="D283" s="75"/>
      <c r="F283" s="79"/>
    </row>
    <row r="284" spans="2:6" ht="12.75">
      <c r="B284" s="42" t="s">
        <v>237</v>
      </c>
      <c r="C284" s="22"/>
      <c r="D284" s="75"/>
      <c r="F284" s="79"/>
    </row>
    <row r="285" spans="3:6" ht="12.75">
      <c r="C285" s="22"/>
      <c r="D285" s="75"/>
      <c r="F285" s="79"/>
    </row>
    <row r="286" spans="1:6" ht="36">
      <c r="A286" s="267" t="s">
        <v>176</v>
      </c>
      <c r="B286" s="42" t="s">
        <v>238</v>
      </c>
      <c r="C286" s="22"/>
      <c r="D286" s="75"/>
      <c r="E286" s="220" t="s">
        <v>410</v>
      </c>
      <c r="F286" s="220" t="s">
        <v>410</v>
      </c>
    </row>
    <row r="287" spans="3:6" ht="12.75">
      <c r="C287" s="22"/>
      <c r="D287" s="75"/>
      <c r="F287" s="79"/>
    </row>
    <row r="288" spans="1:6" ht="38.25">
      <c r="A288" s="267" t="s">
        <v>177</v>
      </c>
      <c r="B288" s="42" t="s">
        <v>239</v>
      </c>
      <c r="C288" s="22"/>
      <c r="D288" s="75"/>
      <c r="E288" s="220" t="s">
        <v>410</v>
      </c>
      <c r="F288" s="220" t="s">
        <v>410</v>
      </c>
    </row>
    <row r="289" spans="3:6" ht="12.75">
      <c r="C289" s="22"/>
      <c r="D289" s="75"/>
      <c r="F289" s="79"/>
    </row>
    <row r="290" spans="1:6" ht="51">
      <c r="A290" s="267" t="s">
        <v>178</v>
      </c>
      <c r="B290" s="42" t="s">
        <v>240</v>
      </c>
      <c r="C290" s="22"/>
      <c r="D290" s="75"/>
      <c r="E290" s="220" t="s">
        <v>410</v>
      </c>
      <c r="F290" s="220" t="s">
        <v>410</v>
      </c>
    </row>
    <row r="291" spans="3:6" ht="12.75">
      <c r="C291" s="22"/>
      <c r="D291" s="75"/>
      <c r="F291" s="79"/>
    </row>
    <row r="292" spans="1:6" ht="51">
      <c r="A292" s="267" t="s">
        <v>179</v>
      </c>
      <c r="B292" s="42" t="s">
        <v>241</v>
      </c>
      <c r="C292" s="22"/>
      <c r="D292" s="75"/>
      <c r="E292" s="220" t="s">
        <v>410</v>
      </c>
      <c r="F292" s="220" t="s">
        <v>410</v>
      </c>
    </row>
    <row r="293" spans="3:6" ht="12.75">
      <c r="C293" s="22"/>
      <c r="D293" s="75"/>
      <c r="F293" s="79"/>
    </row>
    <row r="294" spans="1:6" ht="89.25">
      <c r="A294" s="267" t="s">
        <v>180</v>
      </c>
      <c r="B294" s="42" t="s">
        <v>45</v>
      </c>
      <c r="C294" s="22"/>
      <c r="D294" s="75"/>
      <c r="E294" s="220" t="s">
        <v>410</v>
      </c>
      <c r="F294" s="220" t="s">
        <v>410</v>
      </c>
    </row>
    <row r="295" spans="2:6" ht="12.75">
      <c r="B295" s="45"/>
      <c r="C295" s="22"/>
      <c r="D295" s="75"/>
      <c r="F295" s="79"/>
    </row>
    <row r="296" spans="1:6" ht="36">
      <c r="A296" s="267" t="s">
        <v>181</v>
      </c>
      <c r="B296" s="42" t="s">
        <v>242</v>
      </c>
      <c r="C296" s="22"/>
      <c r="D296" s="75"/>
      <c r="E296" s="220" t="s">
        <v>410</v>
      </c>
      <c r="F296" s="220" t="s">
        <v>410</v>
      </c>
    </row>
    <row r="297" spans="3:6" ht="12.75">
      <c r="C297" s="22"/>
      <c r="D297" s="75"/>
      <c r="F297" s="79"/>
    </row>
    <row r="298" spans="1:6" ht="36">
      <c r="A298" s="267" t="s">
        <v>182</v>
      </c>
      <c r="B298" s="42" t="s">
        <v>243</v>
      </c>
      <c r="C298" s="22"/>
      <c r="D298" s="75"/>
      <c r="E298" s="220" t="s">
        <v>410</v>
      </c>
      <c r="F298" s="220" t="s">
        <v>410</v>
      </c>
    </row>
    <row r="299" spans="3:6" ht="12.75">
      <c r="C299" s="22"/>
      <c r="D299" s="75"/>
      <c r="E299" s="220"/>
      <c r="F299" s="220"/>
    </row>
    <row r="300" spans="2:6" ht="12.75">
      <c r="B300" s="67" t="s">
        <v>336</v>
      </c>
      <c r="C300" s="22"/>
      <c r="D300" s="75"/>
      <c r="E300" s="220"/>
      <c r="F300" s="220"/>
    </row>
    <row r="301" spans="3:6" ht="12.75">
      <c r="C301" s="22"/>
      <c r="D301" s="75"/>
      <c r="F301" s="79"/>
    </row>
    <row r="302" spans="1:6" ht="89.25">
      <c r="A302" s="267" t="s">
        <v>174</v>
      </c>
      <c r="B302" s="42" t="s">
        <v>297</v>
      </c>
      <c r="C302" s="22"/>
      <c r="D302" s="75"/>
      <c r="E302" s="220" t="s">
        <v>410</v>
      </c>
      <c r="F302" s="220" t="s">
        <v>410</v>
      </c>
    </row>
    <row r="303" spans="2:6" ht="12.75">
      <c r="B303" s="45"/>
      <c r="C303" s="22"/>
      <c r="D303" s="75"/>
      <c r="F303" s="79"/>
    </row>
    <row r="304" spans="2:6" ht="12.75">
      <c r="B304" s="42" t="s">
        <v>237</v>
      </c>
      <c r="F304" s="79"/>
    </row>
    <row r="305" ht="12.75">
      <c r="F305" s="79"/>
    </row>
    <row r="306" spans="1:6" ht="114.75">
      <c r="A306" s="267" t="s">
        <v>175</v>
      </c>
      <c r="B306" s="42" t="s">
        <v>168</v>
      </c>
      <c r="C306" s="22"/>
      <c r="E306" s="220" t="s">
        <v>410</v>
      </c>
      <c r="F306" s="220" t="s">
        <v>410</v>
      </c>
    </row>
    <row r="307" ht="12.75">
      <c r="F307" s="79"/>
    </row>
    <row r="308" spans="1:6" ht="36">
      <c r="A308" s="267" t="s">
        <v>176</v>
      </c>
      <c r="B308" s="42" t="s">
        <v>169</v>
      </c>
      <c r="C308" s="22"/>
      <c r="E308" s="220" t="s">
        <v>410</v>
      </c>
      <c r="F308" s="220" t="s">
        <v>410</v>
      </c>
    </row>
    <row r="309" ht="12.75">
      <c r="F309" s="79"/>
    </row>
    <row r="310" spans="1:6" ht="51">
      <c r="A310" s="267" t="s">
        <v>177</v>
      </c>
      <c r="B310" s="42" t="s">
        <v>23</v>
      </c>
      <c r="C310" s="22"/>
      <c r="E310" s="220" t="s">
        <v>410</v>
      </c>
      <c r="F310" s="220" t="s">
        <v>410</v>
      </c>
    </row>
    <row r="311" ht="12.75">
      <c r="F311" s="79"/>
    </row>
    <row r="312" spans="2:6" ht="12.75">
      <c r="B312" s="67" t="s">
        <v>24</v>
      </c>
      <c r="C312" s="22"/>
      <c r="F312" s="79"/>
    </row>
    <row r="313" ht="12.75">
      <c r="F313" s="79"/>
    </row>
    <row r="314" spans="2:6" ht="12.75">
      <c r="B314" s="42" t="s">
        <v>12</v>
      </c>
      <c r="C314" s="22"/>
      <c r="E314" s="220"/>
      <c r="F314" s="79"/>
    </row>
    <row r="315" ht="12.75">
      <c r="F315" s="79"/>
    </row>
    <row r="316" spans="1:6" ht="55.5" customHeight="1">
      <c r="A316" s="267" t="s">
        <v>178</v>
      </c>
      <c r="B316" s="42" t="s">
        <v>25</v>
      </c>
      <c r="C316" s="22"/>
      <c r="E316" s="220" t="s">
        <v>410</v>
      </c>
      <c r="F316" s="220" t="s">
        <v>410</v>
      </c>
    </row>
    <row r="317" ht="12.75">
      <c r="F317" s="79"/>
    </row>
    <row r="318" spans="1:6" ht="89.25">
      <c r="A318" s="267" t="s">
        <v>179</v>
      </c>
      <c r="B318" s="42" t="s">
        <v>26</v>
      </c>
      <c r="C318" s="22"/>
      <c r="E318" s="220" t="s">
        <v>410</v>
      </c>
      <c r="F318" s="220" t="s">
        <v>410</v>
      </c>
    </row>
    <row r="319" ht="12.75">
      <c r="F319" s="79"/>
    </row>
    <row r="320" spans="1:6" ht="51">
      <c r="A320" s="267" t="s">
        <v>180</v>
      </c>
      <c r="B320" s="42" t="s">
        <v>27</v>
      </c>
      <c r="C320" s="22"/>
      <c r="E320" s="220" t="s">
        <v>410</v>
      </c>
      <c r="F320" s="220" t="s">
        <v>410</v>
      </c>
    </row>
    <row r="321" spans="3:6" ht="12.75">
      <c r="C321" s="22"/>
      <c r="E321" s="220"/>
      <c r="F321" s="220"/>
    </row>
    <row r="322" spans="1:6" ht="12.75">
      <c r="A322" s="268"/>
      <c r="B322" s="269"/>
      <c r="C322" s="270"/>
      <c r="D322" s="271"/>
      <c r="E322" s="272"/>
      <c r="F322" s="272"/>
    </row>
    <row r="323" spans="3:6" ht="12.75">
      <c r="C323" s="22"/>
      <c r="E323" s="220"/>
      <c r="F323" s="220"/>
    </row>
    <row r="324" spans="2:6" ht="12.75">
      <c r="B324" s="67" t="s">
        <v>455</v>
      </c>
      <c r="C324" s="22"/>
      <c r="E324" s="220"/>
      <c r="F324" s="220"/>
    </row>
    <row r="325" ht="12.75">
      <c r="F325" s="79"/>
    </row>
    <row r="326" spans="1:6" ht="89.25">
      <c r="A326" s="267" t="s">
        <v>174</v>
      </c>
      <c r="B326" s="42" t="s">
        <v>189</v>
      </c>
      <c r="C326" s="44"/>
      <c r="E326" s="220" t="s">
        <v>410</v>
      </c>
      <c r="F326" s="220" t="s">
        <v>410</v>
      </c>
    </row>
    <row r="327" ht="12.75">
      <c r="F327" s="79"/>
    </row>
    <row r="328" spans="1:6" ht="38.25">
      <c r="A328" s="267" t="s">
        <v>175</v>
      </c>
      <c r="B328" s="42" t="s">
        <v>190</v>
      </c>
      <c r="C328" s="22"/>
      <c r="E328" s="220" t="s">
        <v>410</v>
      </c>
      <c r="F328" s="220" t="s">
        <v>410</v>
      </c>
    </row>
    <row r="329" spans="3:6" ht="12.75">
      <c r="C329" s="22"/>
      <c r="F329" s="79"/>
    </row>
    <row r="330" spans="1:6" ht="51">
      <c r="A330" s="267" t="s">
        <v>176</v>
      </c>
      <c r="B330" s="42" t="s">
        <v>191</v>
      </c>
      <c r="C330" s="22"/>
      <c r="E330" s="220" t="s">
        <v>410</v>
      </c>
      <c r="F330" s="220" t="s">
        <v>410</v>
      </c>
    </row>
    <row r="331" spans="3:6" ht="12.75">
      <c r="C331" s="22"/>
      <c r="F331" s="79"/>
    </row>
    <row r="332" spans="1:6" ht="113.25" customHeight="1">
      <c r="A332" s="267" t="s">
        <v>177</v>
      </c>
      <c r="B332" s="42" t="s">
        <v>429</v>
      </c>
      <c r="C332" s="22"/>
      <c r="E332" s="220" t="s">
        <v>410</v>
      </c>
      <c r="F332" s="220" t="s">
        <v>410</v>
      </c>
    </row>
    <row r="333" spans="3:6" ht="12.75">
      <c r="C333" s="22"/>
      <c r="F333" s="79"/>
    </row>
    <row r="334" spans="2:6" ht="12.75">
      <c r="B334" s="67" t="s">
        <v>29</v>
      </c>
      <c r="F334" s="79"/>
    </row>
    <row r="335" ht="12.75">
      <c r="F335" s="79"/>
    </row>
    <row r="336" spans="1:6" ht="36">
      <c r="A336" s="267" t="s">
        <v>178</v>
      </c>
      <c r="B336" s="42" t="s">
        <v>192</v>
      </c>
      <c r="E336" s="220" t="s">
        <v>410</v>
      </c>
      <c r="F336" s="220" t="s">
        <v>410</v>
      </c>
    </row>
    <row r="337" ht="12.75">
      <c r="F337" s="79"/>
    </row>
    <row r="338" spans="1:6" ht="38.25">
      <c r="A338" s="267" t="s">
        <v>179</v>
      </c>
      <c r="B338" s="42" t="s">
        <v>193</v>
      </c>
      <c r="E338" s="220" t="s">
        <v>410</v>
      </c>
      <c r="F338" s="220" t="s">
        <v>410</v>
      </c>
    </row>
    <row r="339" spans="3:6" ht="12.75">
      <c r="C339" s="22"/>
      <c r="F339" s="79"/>
    </row>
    <row r="340" spans="1:6" ht="51">
      <c r="A340" s="267" t="s">
        <v>180</v>
      </c>
      <c r="B340" s="42" t="s">
        <v>194</v>
      </c>
      <c r="E340" s="220" t="s">
        <v>410</v>
      </c>
      <c r="F340" s="220" t="s">
        <v>410</v>
      </c>
    </row>
    <row r="341" spans="3:6" ht="12.75">
      <c r="C341" s="22"/>
      <c r="F341" s="79"/>
    </row>
    <row r="342" spans="1:6" ht="36">
      <c r="A342" s="267" t="s">
        <v>181</v>
      </c>
      <c r="B342" s="42" t="s">
        <v>195</v>
      </c>
      <c r="C342" s="22"/>
      <c r="E342" s="220" t="s">
        <v>410</v>
      </c>
      <c r="F342" s="220" t="s">
        <v>410</v>
      </c>
    </row>
    <row r="343" spans="3:6" ht="12.75">
      <c r="C343" s="22"/>
      <c r="F343" s="79"/>
    </row>
    <row r="344" spans="1:6" ht="38.25">
      <c r="A344" s="267" t="s">
        <v>182</v>
      </c>
      <c r="B344" s="42" t="s">
        <v>196</v>
      </c>
      <c r="E344" s="220" t="s">
        <v>410</v>
      </c>
      <c r="F344" s="220" t="s">
        <v>410</v>
      </c>
    </row>
    <row r="345" spans="3:6" ht="12.75">
      <c r="C345" s="22"/>
      <c r="F345" s="79"/>
    </row>
    <row r="346" ht="12.75">
      <c r="F346" s="79"/>
    </row>
    <row r="347" spans="1:6" ht="12.75">
      <c r="A347" s="268"/>
      <c r="B347" s="269"/>
      <c r="C347" s="18"/>
      <c r="D347" s="271"/>
      <c r="E347" s="119"/>
      <c r="F347" s="105"/>
    </row>
  </sheetData>
  <sheetProtection/>
  <printOptions/>
  <pageMargins left="0.984251968503937" right="0.984251968503937" top="0.984251968503937" bottom="0.984251968503937" header="0.5118110236220472" footer="0.5118110236220472"/>
  <pageSetup horizontalDpi="600" verticalDpi="600" orientation="portrait" paperSize="9" scale="98" r:id="rId1"/>
  <headerFooter alignWithMargins="0">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rowBreaks count="4" manualBreakCount="4">
    <brk id="199" max="5" man="1"/>
    <brk id="226" max="5" man="1"/>
    <brk id="274" max="5" man="1"/>
    <brk id="298" max="5" man="1"/>
  </rowBreaks>
</worksheet>
</file>

<file path=xl/worksheets/sheet4.xml><?xml version="1.0" encoding="utf-8"?>
<worksheet xmlns="http://schemas.openxmlformats.org/spreadsheetml/2006/main" xmlns:r="http://schemas.openxmlformats.org/officeDocument/2006/relationships">
  <sheetPr>
    <tabColor rgb="FF00B050"/>
  </sheetPr>
  <dimension ref="A1:F74"/>
  <sheetViews>
    <sheetView view="pageBreakPreview" zoomScale="118" zoomScaleNormal="70" zoomScaleSheetLayoutView="118" workbookViewId="0" topLeftCell="A19">
      <selection activeCell="B23" sqref="B23"/>
    </sheetView>
  </sheetViews>
  <sheetFormatPr defaultColWidth="9.140625" defaultRowHeight="12.75"/>
  <cols>
    <col min="1" max="1" width="4.57421875" style="221" customWidth="1"/>
    <col min="2" max="2" width="45.00390625" style="8" customWidth="1"/>
    <col min="3" max="3" width="5.8515625" style="62" customWidth="1"/>
    <col min="4" max="4" width="5.8515625" style="134" customWidth="1"/>
    <col min="5" max="5" width="8.140625" style="126" customWidth="1"/>
    <col min="6" max="6" width="12.421875" style="126" customWidth="1"/>
    <col min="7" max="16384" width="9.140625" style="6" customWidth="1"/>
  </cols>
  <sheetData>
    <row r="1" spans="1:6" s="40" customFormat="1" ht="12.75">
      <c r="A1" s="238" t="s">
        <v>47</v>
      </c>
      <c r="B1" s="35" t="s">
        <v>68</v>
      </c>
      <c r="C1" s="64" t="s">
        <v>223</v>
      </c>
      <c r="D1" s="130" t="s">
        <v>224</v>
      </c>
      <c r="E1" s="122" t="s">
        <v>71</v>
      </c>
      <c r="F1" s="122" t="s">
        <v>225</v>
      </c>
    </row>
    <row r="2" spans="1:6" ht="12.75">
      <c r="A2" s="239"/>
      <c r="B2" s="38"/>
      <c r="C2" s="47"/>
      <c r="D2" s="131"/>
      <c r="E2" s="123" t="s">
        <v>22</v>
      </c>
      <c r="F2" s="123" t="s">
        <v>22</v>
      </c>
    </row>
    <row r="3" spans="2:5" ht="12.75">
      <c r="B3" s="41"/>
      <c r="C3" s="53"/>
      <c r="D3" s="132"/>
      <c r="E3" s="124"/>
    </row>
    <row r="4" spans="1:5" ht="14.25" customHeight="1">
      <c r="A4" s="11"/>
      <c r="B4" s="3" t="s">
        <v>352</v>
      </c>
      <c r="C4" s="54"/>
      <c r="D4" s="133"/>
      <c r="E4" s="125"/>
    </row>
    <row r="5" spans="1:5" ht="12.75">
      <c r="A5" s="11"/>
      <c r="C5" s="53"/>
      <c r="D5" s="132"/>
      <c r="E5" s="124"/>
    </row>
    <row r="6" spans="1:3" ht="12.75">
      <c r="A6" s="11"/>
      <c r="C6" s="54"/>
    </row>
    <row r="7" spans="1:3" ht="33" customHeight="1">
      <c r="A7" s="2" t="s">
        <v>82</v>
      </c>
      <c r="B7" s="3" t="s">
        <v>83</v>
      </c>
      <c r="C7" s="54"/>
    </row>
    <row r="8" spans="1:4" ht="12.75">
      <c r="A8" s="11"/>
      <c r="D8" s="135"/>
    </row>
    <row r="9" spans="1:3" ht="12.75">
      <c r="A9" s="11">
        <v>160</v>
      </c>
      <c r="B9" s="8" t="s">
        <v>56</v>
      </c>
      <c r="C9" s="54"/>
    </row>
    <row r="10" spans="1:5" ht="12.75">
      <c r="A10" s="11"/>
      <c r="B10" s="8" t="s">
        <v>55</v>
      </c>
      <c r="C10" s="53"/>
      <c r="D10" s="132"/>
      <c r="E10" s="124"/>
    </row>
    <row r="11" spans="1:6" ht="18" customHeight="1">
      <c r="A11" s="11"/>
      <c r="B11" s="88" t="s">
        <v>401</v>
      </c>
      <c r="C11" s="54" t="s">
        <v>84</v>
      </c>
      <c r="D11" s="136"/>
      <c r="E11" s="127"/>
      <c r="F11" s="127">
        <v>1000</v>
      </c>
    </row>
    <row r="12" spans="1:6" ht="12.75" customHeight="1">
      <c r="A12" s="11"/>
      <c r="B12" s="88"/>
      <c r="C12" s="54"/>
      <c r="D12" s="136"/>
      <c r="E12" s="127"/>
      <c r="F12" s="127"/>
    </row>
    <row r="13" spans="1:6" ht="27" customHeight="1">
      <c r="A13" s="11">
        <v>170</v>
      </c>
      <c r="B13" s="88" t="s">
        <v>400</v>
      </c>
      <c r="C13" s="54" t="s">
        <v>84</v>
      </c>
      <c r="D13" s="136"/>
      <c r="E13" s="127"/>
      <c r="F13" s="127">
        <v>1000</v>
      </c>
    </row>
    <row r="14" spans="1:3" ht="13.5" customHeight="1">
      <c r="A14" s="11"/>
      <c r="C14" s="54"/>
    </row>
    <row r="15" spans="1:5" ht="14.25" customHeight="1">
      <c r="A15" s="2" t="s">
        <v>57</v>
      </c>
      <c r="B15" s="3" t="s">
        <v>58</v>
      </c>
      <c r="C15" s="54"/>
      <c r="D15" s="133"/>
      <c r="E15" s="124"/>
    </row>
    <row r="16" spans="1:5" ht="12" customHeight="1">
      <c r="A16" s="11"/>
      <c r="C16" s="54"/>
      <c r="D16" s="133"/>
      <c r="E16" s="124"/>
    </row>
    <row r="17" spans="1:6" ht="127.5">
      <c r="A17" s="11">
        <v>110</v>
      </c>
      <c r="B17" s="8" t="s">
        <v>546</v>
      </c>
      <c r="C17" s="53" t="s">
        <v>84</v>
      </c>
      <c r="D17" s="133"/>
      <c r="E17" s="124"/>
      <c r="F17" s="126">
        <v>4000</v>
      </c>
    </row>
    <row r="18" spans="1:5" ht="12.75">
      <c r="A18" s="11"/>
      <c r="C18" s="55"/>
      <c r="D18" s="133"/>
      <c r="E18" s="124"/>
    </row>
    <row r="19" spans="1:6" ht="12.75">
      <c r="A19" s="11">
        <v>150</v>
      </c>
      <c r="B19" s="8" t="s">
        <v>290</v>
      </c>
      <c r="C19" s="62" t="s">
        <v>84</v>
      </c>
      <c r="D19" s="135"/>
      <c r="F19" s="126">
        <v>2500</v>
      </c>
    </row>
    <row r="20" spans="1:4" ht="51">
      <c r="A20" s="11"/>
      <c r="B20" s="8" t="s">
        <v>291</v>
      </c>
      <c r="D20" s="135"/>
    </row>
    <row r="21" spans="1:4" ht="12.75">
      <c r="A21" s="11"/>
      <c r="D21" s="135"/>
    </row>
    <row r="22" spans="1:6" ht="12.75">
      <c r="A22" s="11">
        <v>160</v>
      </c>
      <c r="B22" s="88" t="s">
        <v>547</v>
      </c>
      <c r="C22" s="89" t="s">
        <v>84</v>
      </c>
      <c r="D22" s="137"/>
      <c r="E22" s="127"/>
      <c r="F22" s="127">
        <v>7000</v>
      </c>
    </row>
    <row r="23" spans="1:4" ht="25.5">
      <c r="A23" s="11"/>
      <c r="B23" s="8" t="s">
        <v>85</v>
      </c>
      <c r="D23" s="135"/>
    </row>
    <row r="24" spans="1:4" ht="12.75">
      <c r="A24" s="11"/>
      <c r="D24" s="135"/>
    </row>
    <row r="25" spans="1:6" ht="12.75">
      <c r="A25" s="11">
        <v>170</v>
      </c>
      <c r="B25" s="88" t="s">
        <v>548</v>
      </c>
      <c r="C25" s="89" t="s">
        <v>84</v>
      </c>
      <c r="D25" s="137"/>
      <c r="E25" s="127"/>
      <c r="F25" s="127">
        <v>4000</v>
      </c>
    </row>
    <row r="26" spans="1:6" ht="25.5">
      <c r="A26" s="11"/>
      <c r="B26" s="88" t="s">
        <v>41</v>
      </c>
      <c r="C26" s="89"/>
      <c r="D26" s="137"/>
      <c r="E26" s="127"/>
      <c r="F26" s="127"/>
    </row>
    <row r="27" spans="1:6" ht="12.75">
      <c r="A27" s="11"/>
      <c r="B27" s="88"/>
      <c r="C27" s="89"/>
      <c r="D27" s="137"/>
      <c r="E27" s="127"/>
      <c r="F27" s="127"/>
    </row>
    <row r="28" spans="1:6" ht="12.75">
      <c r="A28" s="11">
        <v>180</v>
      </c>
      <c r="B28" s="88" t="s">
        <v>549</v>
      </c>
      <c r="C28" s="89" t="s">
        <v>84</v>
      </c>
      <c r="D28" s="137"/>
      <c r="E28" s="127"/>
      <c r="F28" s="127">
        <v>1500</v>
      </c>
    </row>
    <row r="29" spans="1:5" ht="25.5">
      <c r="A29" s="11"/>
      <c r="B29" s="88" t="s">
        <v>496</v>
      </c>
      <c r="C29" s="89"/>
      <c r="D29" s="137"/>
      <c r="E29" s="127"/>
    </row>
    <row r="30" spans="1:6" ht="12.75">
      <c r="A30" s="176"/>
      <c r="B30" s="88"/>
      <c r="C30" s="89"/>
      <c r="D30" s="137"/>
      <c r="E30" s="127"/>
      <c r="F30" s="127"/>
    </row>
    <row r="31" spans="1:6" ht="12.75">
      <c r="A31" s="176">
        <v>190</v>
      </c>
      <c r="B31" s="88" t="s">
        <v>650</v>
      </c>
      <c r="C31" s="89" t="s">
        <v>84</v>
      </c>
      <c r="D31" s="137"/>
      <c r="E31" s="127"/>
      <c r="F31" s="127">
        <v>10000</v>
      </c>
    </row>
    <row r="32" spans="1:5" ht="25.5">
      <c r="A32" s="11"/>
      <c r="B32" s="88" t="s">
        <v>651</v>
      </c>
      <c r="C32" s="89"/>
      <c r="D32" s="137"/>
      <c r="E32" s="127"/>
    </row>
    <row r="33" spans="1:6" ht="12.75">
      <c r="A33" s="176"/>
      <c r="B33" s="88"/>
      <c r="C33" s="54"/>
      <c r="D33" s="133"/>
      <c r="E33" s="124"/>
      <c r="F33" s="127"/>
    </row>
    <row r="34" spans="1:6" ht="12.75">
      <c r="A34" s="176"/>
      <c r="B34" s="88"/>
      <c r="C34" s="54"/>
      <c r="D34" s="133"/>
      <c r="E34" s="124"/>
      <c r="F34" s="127"/>
    </row>
    <row r="35" spans="1:6" ht="12.75">
      <c r="A35" s="11"/>
      <c r="B35" s="88"/>
      <c r="C35" s="53"/>
      <c r="D35" s="133"/>
      <c r="E35" s="124"/>
      <c r="F35" s="127"/>
    </row>
    <row r="36" spans="1:6" ht="12.75">
      <c r="A36" s="11"/>
      <c r="C36" s="54"/>
      <c r="F36" s="138"/>
    </row>
    <row r="37" spans="1:6" ht="12.75">
      <c r="A37" s="277"/>
      <c r="B37" s="56" t="s">
        <v>215</v>
      </c>
      <c r="C37" s="81"/>
      <c r="D37" s="139"/>
      <c r="E37" s="128"/>
      <c r="F37" s="128">
        <f>SUM(F11:F36)</f>
        <v>31000</v>
      </c>
    </row>
    <row r="38" spans="1:6" ht="12.75">
      <c r="A38" s="11"/>
      <c r="B38" s="57" t="s">
        <v>216</v>
      </c>
      <c r="D38" s="135"/>
      <c r="F38" s="138">
        <f>F37</f>
        <v>31000</v>
      </c>
    </row>
    <row r="39" spans="1:6" ht="12.75">
      <c r="A39" s="11"/>
      <c r="F39" s="128"/>
    </row>
    <row r="40" spans="1:5" ht="21.75" customHeight="1">
      <c r="A40" s="2" t="s">
        <v>259</v>
      </c>
      <c r="B40" s="58" t="s">
        <v>260</v>
      </c>
      <c r="C40" s="55"/>
      <c r="D40" s="133"/>
      <c r="E40" s="129"/>
    </row>
    <row r="41" spans="1:5" ht="10.5" customHeight="1">
      <c r="A41" s="11"/>
      <c r="C41" s="54"/>
      <c r="D41" s="133"/>
      <c r="E41" s="129"/>
    </row>
    <row r="42" spans="1:5" ht="12.75">
      <c r="A42" s="11">
        <v>110</v>
      </c>
      <c r="B42" s="8" t="s">
        <v>261</v>
      </c>
      <c r="C42" s="55"/>
      <c r="D42" s="133"/>
      <c r="E42" s="129"/>
    </row>
    <row r="43" spans="1:5" ht="34.5" customHeight="1">
      <c r="A43" s="11" t="s">
        <v>81</v>
      </c>
      <c r="B43" s="8" t="s">
        <v>262</v>
      </c>
      <c r="C43" s="54"/>
      <c r="D43" s="133"/>
      <c r="E43" s="129"/>
    </row>
    <row r="44" spans="1:6" ht="19.5" customHeight="1">
      <c r="A44" s="11"/>
      <c r="B44" s="8" t="s">
        <v>86</v>
      </c>
      <c r="C44" s="55"/>
      <c r="D44" s="133"/>
      <c r="E44" s="129"/>
      <c r="F44" s="126">
        <v>1500</v>
      </c>
    </row>
    <row r="45" spans="1:6" ht="24.75" customHeight="1">
      <c r="A45" s="11"/>
      <c r="B45" s="8" t="s">
        <v>263</v>
      </c>
      <c r="C45" s="59" t="s">
        <v>248</v>
      </c>
      <c r="D45" s="133"/>
      <c r="E45" s="217">
        <v>0</v>
      </c>
      <c r="F45" s="126">
        <f>F44*E45</f>
        <v>0</v>
      </c>
    </row>
    <row r="46" spans="1:5" ht="25.5">
      <c r="A46" s="11" t="s">
        <v>81</v>
      </c>
      <c r="B46" s="8" t="s">
        <v>264</v>
      </c>
      <c r="C46" s="55"/>
      <c r="D46" s="133"/>
      <c r="E46" s="129"/>
    </row>
    <row r="47" spans="1:6" ht="18" customHeight="1">
      <c r="A47" s="11"/>
      <c r="B47" s="8" t="s">
        <v>87</v>
      </c>
      <c r="C47" s="54"/>
      <c r="D47" s="133"/>
      <c r="E47" s="129"/>
      <c r="F47" s="126">
        <v>500</v>
      </c>
    </row>
    <row r="48" spans="1:6" ht="21.75" customHeight="1">
      <c r="A48" s="11"/>
      <c r="B48" s="8" t="s">
        <v>263</v>
      </c>
      <c r="C48" s="59" t="s">
        <v>248</v>
      </c>
      <c r="E48" s="217">
        <v>0</v>
      </c>
      <c r="F48" s="126">
        <f>F47*E48</f>
        <v>0</v>
      </c>
    </row>
    <row r="49" spans="1:6" ht="12.75" customHeight="1">
      <c r="A49" s="11"/>
      <c r="E49" s="129"/>
      <c r="F49" s="129"/>
    </row>
    <row r="50" spans="1:6" ht="25.5">
      <c r="A50" s="11">
        <v>120</v>
      </c>
      <c r="B50" s="8" t="s">
        <v>265</v>
      </c>
      <c r="E50" s="129"/>
      <c r="F50" s="129"/>
    </row>
    <row r="51" spans="1:6" ht="21.75" customHeight="1">
      <c r="A51" s="11"/>
      <c r="B51" s="8" t="s">
        <v>88</v>
      </c>
      <c r="E51" s="129"/>
      <c r="F51" s="129">
        <v>1000</v>
      </c>
    </row>
    <row r="52" spans="1:6" ht="27" customHeight="1">
      <c r="A52" s="11"/>
      <c r="B52" s="8" t="s">
        <v>266</v>
      </c>
      <c r="C52" s="59" t="s">
        <v>248</v>
      </c>
      <c r="E52" s="217">
        <v>0</v>
      </c>
      <c r="F52" s="126">
        <f>F51*E52</f>
        <v>0</v>
      </c>
    </row>
    <row r="53" spans="1:6" ht="15.75" customHeight="1">
      <c r="A53" s="11"/>
      <c r="C53" s="59"/>
      <c r="E53" s="129"/>
      <c r="F53" s="129"/>
    </row>
    <row r="54" spans="1:6" ht="12.75">
      <c r="A54" s="11">
        <v>130</v>
      </c>
      <c r="B54" s="8" t="s">
        <v>249</v>
      </c>
      <c r="E54" s="129"/>
      <c r="F54" s="129"/>
    </row>
    <row r="55" spans="1:6" ht="32.25" customHeight="1">
      <c r="A55" s="11"/>
      <c r="B55" s="8" t="s">
        <v>89</v>
      </c>
      <c r="E55" s="129"/>
      <c r="F55" s="129">
        <v>500</v>
      </c>
    </row>
    <row r="56" spans="1:6" ht="23.25" customHeight="1">
      <c r="A56" s="11"/>
      <c r="B56" s="8" t="s">
        <v>266</v>
      </c>
      <c r="C56" s="59" t="s">
        <v>248</v>
      </c>
      <c r="D56" s="135"/>
      <c r="E56" s="218">
        <v>0</v>
      </c>
      <c r="F56" s="126">
        <f>F55*E56</f>
        <v>0</v>
      </c>
    </row>
    <row r="57" spans="1:6" ht="29.25" customHeight="1">
      <c r="A57" s="11"/>
      <c r="B57" s="8" t="s">
        <v>90</v>
      </c>
      <c r="D57" s="135"/>
      <c r="F57" s="126">
        <v>200</v>
      </c>
    </row>
    <row r="58" spans="1:6" ht="21" customHeight="1">
      <c r="A58" s="11"/>
      <c r="B58" s="8" t="s">
        <v>266</v>
      </c>
      <c r="C58" s="59" t="s">
        <v>248</v>
      </c>
      <c r="E58" s="217">
        <v>0</v>
      </c>
      <c r="F58" s="126">
        <f>F57*E58</f>
        <v>0</v>
      </c>
    </row>
    <row r="59" spans="1:3" ht="33" customHeight="1">
      <c r="A59" s="11"/>
      <c r="B59" s="8" t="s">
        <v>250</v>
      </c>
      <c r="C59" s="54"/>
    </row>
    <row r="60" spans="1:2" ht="25.5" customHeight="1">
      <c r="A60" s="11"/>
      <c r="B60" s="8" t="s">
        <v>251</v>
      </c>
    </row>
    <row r="61" spans="1:6" ht="12.75">
      <c r="A61" s="11"/>
      <c r="C61" s="54"/>
      <c r="F61" s="140"/>
    </row>
    <row r="62" spans="1:6" ht="12.75">
      <c r="A62" s="11"/>
      <c r="C62" s="54"/>
      <c r="F62" s="140"/>
    </row>
    <row r="63" spans="1:6" ht="12.75">
      <c r="A63" s="11"/>
      <c r="C63" s="54"/>
      <c r="F63" s="140"/>
    </row>
    <row r="64" spans="1:6" ht="12.75">
      <c r="A64" s="11"/>
      <c r="C64" s="54"/>
      <c r="F64" s="140"/>
    </row>
    <row r="65" spans="1:6" ht="12.75">
      <c r="A65" s="11"/>
      <c r="C65" s="54"/>
      <c r="F65" s="140"/>
    </row>
    <row r="66" spans="1:6" ht="12.75">
      <c r="A66" s="11"/>
      <c r="C66" s="54"/>
      <c r="F66" s="140"/>
    </row>
    <row r="67" spans="1:6" ht="12.75">
      <c r="A67" s="11"/>
      <c r="C67" s="54"/>
      <c r="F67" s="140"/>
    </row>
    <row r="68" spans="1:6" ht="12" customHeight="1">
      <c r="A68" s="11"/>
      <c r="C68" s="54"/>
      <c r="F68" s="140"/>
    </row>
    <row r="69" spans="1:2" ht="12.75">
      <c r="A69" s="11"/>
      <c r="B69" s="57"/>
    </row>
    <row r="70" ht="12.75">
      <c r="A70" s="11"/>
    </row>
    <row r="71" spans="1:3" ht="13.5" customHeight="1">
      <c r="A71" s="11"/>
      <c r="B71" s="60"/>
      <c r="C71" s="59"/>
    </row>
    <row r="72" spans="1:3" ht="13.5" customHeight="1">
      <c r="A72" s="11"/>
      <c r="B72" s="60"/>
      <c r="C72" s="59"/>
    </row>
    <row r="73" spans="1:6" ht="12.75">
      <c r="A73" s="11"/>
      <c r="C73" s="59"/>
      <c r="F73" s="138"/>
    </row>
    <row r="74" spans="1:6" ht="25.5">
      <c r="A74" s="277"/>
      <c r="B74" s="65" t="s">
        <v>252</v>
      </c>
      <c r="C74" s="63"/>
      <c r="D74" s="141"/>
      <c r="E74" s="128"/>
      <c r="F74" s="128">
        <f>SUM(F38:F73)</f>
        <v>34700</v>
      </c>
    </row>
  </sheetData>
  <sheetProtection/>
  <printOptions/>
  <pageMargins left="0.984251968503937" right="0.984251968503937" top="0.984251968503937" bottom="0.984251968503937" header="0.5118110236220472" footer="0.5118110236220472"/>
  <pageSetup horizontalDpi="600" verticalDpi="600" orientation="portrait" paperSize="9" r:id="rId1"/>
  <headerFooter alignWithMargins="0">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5.xml><?xml version="1.0" encoding="utf-8"?>
<worksheet xmlns="http://schemas.openxmlformats.org/spreadsheetml/2006/main" xmlns:r="http://schemas.openxmlformats.org/officeDocument/2006/relationships">
  <sheetPr>
    <tabColor rgb="FF00B050"/>
  </sheetPr>
  <dimension ref="A1:G122"/>
  <sheetViews>
    <sheetView view="pageBreakPreview" zoomScale="95" zoomScaleNormal="70" zoomScaleSheetLayoutView="95" workbookViewId="0" topLeftCell="A25">
      <selection activeCell="B34" sqref="B34"/>
    </sheetView>
  </sheetViews>
  <sheetFormatPr defaultColWidth="9.140625" defaultRowHeight="12.75"/>
  <cols>
    <col min="1" max="1" width="4.57421875" style="242" customWidth="1"/>
    <col min="2" max="2" width="45.00390625" style="14" customWidth="1"/>
    <col min="3" max="4" width="5.8515625" style="6" customWidth="1"/>
    <col min="5" max="5" width="9.140625" style="144" customWidth="1"/>
    <col min="6" max="6" width="11.00390625" style="95" customWidth="1"/>
    <col min="7" max="7" width="9.7109375" style="6" customWidth="1"/>
    <col min="8" max="16384" width="9.140625" style="6" customWidth="1"/>
  </cols>
  <sheetData>
    <row r="1" spans="1:6" s="5" customFormat="1" ht="12.75">
      <c r="A1" s="238" t="s">
        <v>47</v>
      </c>
      <c r="B1" s="35" t="s">
        <v>68</v>
      </c>
      <c r="C1" s="34" t="s">
        <v>223</v>
      </c>
      <c r="D1" s="36" t="s">
        <v>224</v>
      </c>
      <c r="E1" s="122" t="s">
        <v>71</v>
      </c>
      <c r="F1" s="82" t="s">
        <v>225</v>
      </c>
    </row>
    <row r="2" spans="1:6" ht="12.75">
      <c r="A2" s="239"/>
      <c r="B2" s="38"/>
      <c r="C2" s="29"/>
      <c r="D2" s="30"/>
      <c r="E2" s="142" t="s">
        <v>22</v>
      </c>
      <c r="F2" s="83" t="s">
        <v>22</v>
      </c>
    </row>
    <row r="3" spans="1:6" ht="12.75">
      <c r="A3" s="221"/>
      <c r="B3" s="3"/>
      <c r="C3" s="7"/>
      <c r="D3" s="9"/>
      <c r="E3" s="126"/>
      <c r="F3" s="85"/>
    </row>
    <row r="4" spans="1:6" ht="12.75">
      <c r="A4" s="221"/>
      <c r="B4" s="3" t="s">
        <v>355</v>
      </c>
      <c r="C4" s="7"/>
      <c r="D4" s="9"/>
      <c r="E4" s="126"/>
      <c r="F4" s="85"/>
    </row>
    <row r="5" spans="1:6" ht="12.75">
      <c r="A5" s="221"/>
      <c r="B5" s="3"/>
      <c r="C5" s="7"/>
      <c r="D5" s="9"/>
      <c r="E5" s="126"/>
      <c r="F5" s="85"/>
    </row>
    <row r="6" spans="1:6" ht="63.75">
      <c r="A6" s="221"/>
      <c r="B6" s="68" t="s">
        <v>289</v>
      </c>
      <c r="C6" s="7"/>
      <c r="D6" s="9"/>
      <c r="E6" s="126"/>
      <c r="F6" s="85"/>
    </row>
    <row r="7" spans="1:6" ht="12.75">
      <c r="A7" s="221"/>
      <c r="B7" s="3"/>
      <c r="C7" s="7"/>
      <c r="D7" s="9"/>
      <c r="E7" s="126"/>
      <c r="F7" s="85"/>
    </row>
    <row r="8" spans="1:6" ht="12.75">
      <c r="A8" s="221"/>
      <c r="B8" s="3" t="s">
        <v>197</v>
      </c>
      <c r="C8" s="7"/>
      <c r="D8" s="9"/>
      <c r="E8" s="126"/>
      <c r="F8" s="85"/>
    </row>
    <row r="9" spans="1:6" ht="12.75">
      <c r="A9" s="221"/>
      <c r="B9" s="3"/>
      <c r="C9" s="7"/>
      <c r="D9" s="9"/>
      <c r="E9" s="126"/>
      <c r="F9" s="85"/>
    </row>
    <row r="10" spans="1:6" ht="12.75">
      <c r="A10" s="221"/>
      <c r="B10" s="4" t="s">
        <v>37</v>
      </c>
      <c r="C10" s="7"/>
      <c r="D10" s="9"/>
      <c r="E10" s="126"/>
      <c r="F10" s="85"/>
    </row>
    <row r="11" spans="1:6" ht="12.75">
      <c r="A11" s="221"/>
      <c r="B11" s="3"/>
      <c r="C11" s="7"/>
      <c r="D11" s="9"/>
      <c r="E11" s="126"/>
      <c r="F11" s="85"/>
    </row>
    <row r="12" spans="1:6" ht="38.25">
      <c r="A12" s="221"/>
      <c r="B12" s="1" t="s">
        <v>550</v>
      </c>
      <c r="C12" s="7"/>
      <c r="D12" s="7"/>
      <c r="E12" s="126"/>
      <c r="F12" s="85"/>
    </row>
    <row r="13" spans="1:6" ht="12.75">
      <c r="A13" s="221"/>
      <c r="B13" s="1"/>
      <c r="C13" s="7"/>
      <c r="D13" s="9"/>
      <c r="E13" s="126"/>
      <c r="F13" s="85"/>
    </row>
    <row r="14" spans="1:6" ht="14.25">
      <c r="A14" s="221" t="s">
        <v>174</v>
      </c>
      <c r="B14" s="8" t="s">
        <v>171</v>
      </c>
      <c r="C14" s="7" t="s">
        <v>114</v>
      </c>
      <c r="D14" s="12">
        <v>253</v>
      </c>
      <c r="E14" s="209"/>
      <c r="F14" s="85">
        <f>D14*E14</f>
        <v>0</v>
      </c>
    </row>
    <row r="15" spans="1:6" ht="12.75">
      <c r="A15" s="221"/>
      <c r="B15" s="1"/>
      <c r="C15" s="7"/>
      <c r="D15" s="9"/>
      <c r="E15" s="126"/>
      <c r="F15" s="85"/>
    </row>
    <row r="16" spans="1:6" ht="27" customHeight="1">
      <c r="A16" s="221" t="s">
        <v>175</v>
      </c>
      <c r="B16" s="8" t="s">
        <v>439</v>
      </c>
      <c r="C16" s="7" t="s">
        <v>141</v>
      </c>
      <c r="D16" s="9">
        <f>18+7</f>
        <v>25</v>
      </c>
      <c r="E16" s="209"/>
      <c r="F16" s="85">
        <f>D16*E16</f>
        <v>0</v>
      </c>
    </row>
    <row r="17" spans="1:6" ht="12.75">
      <c r="A17" s="221"/>
      <c r="B17" s="8"/>
      <c r="C17" s="7"/>
      <c r="D17" s="9"/>
      <c r="E17" s="126"/>
      <c r="F17" s="85"/>
    </row>
    <row r="18" spans="1:6" ht="39" customHeight="1">
      <c r="A18" s="221" t="s">
        <v>176</v>
      </c>
      <c r="B18" s="8" t="s">
        <v>497</v>
      </c>
      <c r="C18" s="7" t="s">
        <v>100</v>
      </c>
      <c r="D18" s="9">
        <v>1</v>
      </c>
      <c r="E18" s="209"/>
      <c r="F18" s="85">
        <f>D18*E18</f>
        <v>0</v>
      </c>
    </row>
    <row r="19" spans="1:6" ht="12.75">
      <c r="A19" s="221"/>
      <c r="B19" s="3"/>
      <c r="C19" s="7"/>
      <c r="D19" s="9"/>
      <c r="E19" s="126"/>
      <c r="F19" s="85"/>
    </row>
    <row r="20" spans="1:6" ht="14.25" customHeight="1">
      <c r="A20" s="221" t="s">
        <v>177</v>
      </c>
      <c r="B20" s="8" t="s">
        <v>67</v>
      </c>
      <c r="C20" s="7" t="s">
        <v>100</v>
      </c>
      <c r="D20" s="9">
        <v>1</v>
      </c>
      <c r="E20" s="209"/>
      <c r="F20" s="85">
        <f>D20*E20</f>
        <v>0</v>
      </c>
    </row>
    <row r="21" spans="1:6" ht="12.75">
      <c r="A21" s="221"/>
      <c r="B21" s="8"/>
      <c r="C21" s="7"/>
      <c r="D21" s="9"/>
      <c r="E21" s="126"/>
      <c r="F21" s="85"/>
    </row>
    <row r="22" spans="1:6" ht="38.25">
      <c r="A22" s="221" t="s">
        <v>178</v>
      </c>
      <c r="B22" s="8" t="s">
        <v>437</v>
      </c>
      <c r="C22" s="7" t="s">
        <v>100</v>
      </c>
      <c r="D22" s="9">
        <v>1</v>
      </c>
      <c r="E22" s="209"/>
      <c r="F22" s="85">
        <f>D22*E22</f>
        <v>0</v>
      </c>
    </row>
    <row r="23" spans="1:6" ht="12.75">
      <c r="A23" s="221"/>
      <c r="B23" s="8"/>
      <c r="C23" s="7"/>
      <c r="D23" s="9"/>
      <c r="E23" s="126"/>
      <c r="F23" s="85"/>
    </row>
    <row r="24" spans="1:6" ht="37.5" customHeight="1">
      <c r="A24" s="221" t="s">
        <v>179</v>
      </c>
      <c r="B24" s="8" t="s">
        <v>683</v>
      </c>
      <c r="C24" s="7" t="s">
        <v>100</v>
      </c>
      <c r="D24" s="9">
        <v>1</v>
      </c>
      <c r="E24" s="209"/>
      <c r="F24" s="85">
        <f>D24*E24</f>
        <v>0</v>
      </c>
    </row>
    <row r="25" spans="1:6" ht="12.75">
      <c r="A25" s="221"/>
      <c r="B25" s="8"/>
      <c r="C25" s="7"/>
      <c r="D25" s="9"/>
      <c r="E25" s="126"/>
      <c r="F25" s="85"/>
    </row>
    <row r="26" spans="1:6" ht="25.5">
      <c r="A26" s="221" t="s">
        <v>180</v>
      </c>
      <c r="B26" s="8" t="s">
        <v>438</v>
      </c>
      <c r="C26" s="7" t="s">
        <v>100</v>
      </c>
      <c r="D26" s="9">
        <v>1</v>
      </c>
      <c r="E26" s="209"/>
      <c r="F26" s="85">
        <f>D26*E26</f>
        <v>0</v>
      </c>
    </row>
    <row r="27" spans="1:6" ht="12.75">
      <c r="A27" s="221"/>
      <c r="B27" s="8"/>
      <c r="C27" s="7"/>
      <c r="D27" s="9"/>
      <c r="E27" s="126"/>
      <c r="F27" s="85"/>
    </row>
    <row r="28" spans="1:6" ht="12.75">
      <c r="A28" s="221"/>
      <c r="B28" s="4" t="s">
        <v>38</v>
      </c>
      <c r="C28" s="7"/>
      <c r="D28" s="9"/>
      <c r="E28" s="126"/>
      <c r="F28" s="85"/>
    </row>
    <row r="29" spans="1:6" ht="12.75">
      <c r="A29" s="221"/>
      <c r="B29" s="4"/>
      <c r="C29" s="7"/>
      <c r="D29" s="9"/>
      <c r="E29" s="126"/>
      <c r="F29" s="85"/>
    </row>
    <row r="30" spans="1:6" ht="51">
      <c r="A30" s="221"/>
      <c r="B30" s="1" t="s">
        <v>347</v>
      </c>
      <c r="C30" s="7"/>
      <c r="D30" s="9"/>
      <c r="E30" s="126"/>
      <c r="F30" s="85"/>
    </row>
    <row r="31" spans="1:6" ht="12.75">
      <c r="A31" s="221"/>
      <c r="B31" s="8"/>
      <c r="C31" s="7"/>
      <c r="D31" s="9"/>
      <c r="E31" s="126"/>
      <c r="F31" s="85"/>
    </row>
    <row r="32" spans="1:6" ht="14.25">
      <c r="A32" s="221" t="s">
        <v>181</v>
      </c>
      <c r="B32" s="8" t="s">
        <v>129</v>
      </c>
      <c r="C32" s="7" t="s">
        <v>114</v>
      </c>
      <c r="D32" s="9">
        <f>D14-15</f>
        <v>238</v>
      </c>
      <c r="E32" s="209"/>
      <c r="F32" s="85">
        <f>D32*E32</f>
        <v>0</v>
      </c>
    </row>
    <row r="33" spans="1:6" ht="12.75">
      <c r="A33" s="221"/>
      <c r="B33" s="8"/>
      <c r="C33" s="7"/>
      <c r="D33" s="9"/>
      <c r="E33" s="126"/>
      <c r="F33" s="85"/>
    </row>
    <row r="34" spans="1:6" ht="38.25">
      <c r="A34" s="221" t="s">
        <v>182</v>
      </c>
      <c r="B34" s="8" t="s">
        <v>684</v>
      </c>
      <c r="C34" s="7" t="s">
        <v>100</v>
      </c>
      <c r="D34" s="9">
        <v>1</v>
      </c>
      <c r="E34" s="209"/>
      <c r="F34" s="85">
        <f>D34*E34</f>
        <v>0</v>
      </c>
    </row>
    <row r="35" spans="1:6" ht="12.75">
      <c r="A35" s="221"/>
      <c r="B35" s="24"/>
      <c r="C35" s="7"/>
      <c r="D35" s="9"/>
      <c r="E35" s="127"/>
      <c r="F35" s="85"/>
    </row>
    <row r="36" spans="1:6" ht="12.75">
      <c r="A36" s="221"/>
      <c r="B36" s="24"/>
      <c r="C36" s="7"/>
      <c r="D36" s="9"/>
      <c r="E36" s="126"/>
      <c r="F36" s="86"/>
    </row>
    <row r="37" spans="1:6" ht="12.75">
      <c r="A37" s="240"/>
      <c r="B37" s="37" t="s">
        <v>215</v>
      </c>
      <c r="C37" s="18"/>
      <c r="D37" s="19"/>
      <c r="E37" s="128"/>
      <c r="F37" s="87">
        <f>SUM(F14:F36)</f>
        <v>0</v>
      </c>
    </row>
    <row r="38" spans="1:6" ht="12.75">
      <c r="A38" s="221"/>
      <c r="B38" s="31" t="s">
        <v>216</v>
      </c>
      <c r="C38" s="7"/>
      <c r="D38" s="9"/>
      <c r="E38" s="126"/>
      <c r="F38" s="85">
        <f>F37</f>
        <v>0</v>
      </c>
    </row>
    <row r="39" spans="1:6" ht="12.75">
      <c r="A39" s="221"/>
      <c r="B39" s="31"/>
      <c r="C39" s="7"/>
      <c r="D39" s="9"/>
      <c r="E39" s="126"/>
      <c r="F39" s="87"/>
    </row>
    <row r="40" spans="1:6" ht="12.75">
      <c r="A40" s="221"/>
      <c r="B40" s="414" t="s">
        <v>556</v>
      </c>
      <c r="C40" s="7"/>
      <c r="E40" s="126"/>
      <c r="F40" s="85"/>
    </row>
    <row r="41" spans="1:6" ht="12.75">
      <c r="A41" s="221"/>
      <c r="B41" s="31"/>
      <c r="C41" s="7"/>
      <c r="E41" s="126"/>
      <c r="F41" s="85"/>
    </row>
    <row r="42" spans="1:6" ht="38.25">
      <c r="A42" s="221"/>
      <c r="B42" s="25" t="s">
        <v>561</v>
      </c>
      <c r="C42" s="7"/>
      <c r="E42" s="126"/>
      <c r="F42" s="85"/>
    </row>
    <row r="43" spans="1:6" ht="12.75">
      <c r="A43" s="221"/>
      <c r="B43" s="31"/>
      <c r="C43" s="7"/>
      <c r="E43" s="126"/>
      <c r="F43" s="85"/>
    </row>
    <row r="44" spans="1:6" ht="12.75">
      <c r="A44" s="221" t="s">
        <v>174</v>
      </c>
      <c r="B44" s="24" t="s">
        <v>562</v>
      </c>
      <c r="C44" s="7" t="s">
        <v>563</v>
      </c>
      <c r="D44" s="6">
        <v>1</v>
      </c>
      <c r="E44" s="209"/>
      <c r="F44" s="85">
        <f>D44*E44</f>
        <v>0</v>
      </c>
    </row>
    <row r="45" spans="1:6" ht="12.75">
      <c r="A45" s="221"/>
      <c r="B45" s="31"/>
      <c r="C45" s="7"/>
      <c r="D45" s="9"/>
      <c r="E45" s="126"/>
      <c r="F45" s="85"/>
    </row>
    <row r="46" spans="1:6" ht="12.75">
      <c r="A46" s="221"/>
      <c r="B46" s="32" t="s">
        <v>564</v>
      </c>
      <c r="C46" s="7"/>
      <c r="E46" s="126"/>
      <c r="F46" s="85"/>
    </row>
    <row r="47" spans="1:6" ht="12.75">
      <c r="A47" s="221"/>
      <c r="B47" s="28"/>
      <c r="C47" s="7"/>
      <c r="E47" s="126"/>
      <c r="F47" s="85"/>
    </row>
    <row r="48" spans="1:6" ht="38.25">
      <c r="A48" s="221"/>
      <c r="B48" s="25" t="s">
        <v>565</v>
      </c>
      <c r="C48" s="7"/>
      <c r="E48" s="126"/>
      <c r="F48" s="85"/>
    </row>
    <row r="49" spans="1:6" ht="12.75">
      <c r="A49" s="221"/>
      <c r="B49" s="24"/>
      <c r="C49" s="7"/>
      <c r="E49" s="126"/>
      <c r="F49" s="85"/>
    </row>
    <row r="50" spans="1:6" ht="14.25">
      <c r="A50" s="221" t="s">
        <v>175</v>
      </c>
      <c r="B50" s="24" t="s">
        <v>129</v>
      </c>
      <c r="C50" s="7" t="s">
        <v>114</v>
      </c>
      <c r="D50" s="6">
        <v>85</v>
      </c>
      <c r="E50" s="209"/>
      <c r="F50" s="85">
        <f>D50*E50</f>
        <v>0</v>
      </c>
    </row>
    <row r="51" spans="1:6" ht="12.75">
      <c r="A51" s="221"/>
      <c r="B51" s="31"/>
      <c r="C51" s="7"/>
      <c r="D51" s="9"/>
      <c r="E51" s="126"/>
      <c r="F51" s="85"/>
    </row>
    <row r="52" spans="1:6" ht="12.75">
      <c r="A52" s="221"/>
      <c r="B52" s="4" t="s">
        <v>330</v>
      </c>
      <c r="C52" s="7"/>
      <c r="D52" s="9"/>
      <c r="E52" s="126"/>
      <c r="F52" s="85"/>
    </row>
    <row r="53" spans="1:6" ht="12.75">
      <c r="A53" s="221"/>
      <c r="B53" s="11"/>
      <c r="C53" s="7"/>
      <c r="D53" s="9"/>
      <c r="E53" s="126"/>
      <c r="F53" s="85"/>
    </row>
    <row r="54" spans="1:6" ht="13.5" customHeight="1">
      <c r="A54" s="221"/>
      <c r="B54" s="1" t="s">
        <v>136</v>
      </c>
      <c r="C54" s="7"/>
      <c r="D54" s="9"/>
      <c r="E54" s="126"/>
      <c r="F54" s="85"/>
    </row>
    <row r="55" spans="1:6" ht="12.75">
      <c r="A55" s="221"/>
      <c r="B55" s="11"/>
      <c r="C55" s="7"/>
      <c r="D55" s="9"/>
      <c r="E55" s="126"/>
      <c r="F55" s="85"/>
    </row>
    <row r="56" spans="1:6" ht="14.25">
      <c r="A56" s="221" t="s">
        <v>176</v>
      </c>
      <c r="B56" s="91" t="s">
        <v>331</v>
      </c>
      <c r="C56" s="7" t="s">
        <v>114</v>
      </c>
      <c r="D56" s="92">
        <v>50</v>
      </c>
      <c r="E56" s="209"/>
      <c r="F56" s="85">
        <f>D56*E56</f>
        <v>0</v>
      </c>
    </row>
    <row r="57" spans="1:6" ht="12.75">
      <c r="A57" s="221"/>
      <c r="B57" s="91"/>
      <c r="C57" s="12"/>
      <c r="D57" s="92"/>
      <c r="E57" s="126"/>
      <c r="F57" s="85"/>
    </row>
    <row r="58" spans="1:6" ht="14.25">
      <c r="A58" s="221" t="s">
        <v>177</v>
      </c>
      <c r="B58" s="91" t="s">
        <v>332</v>
      </c>
      <c r="C58" s="7" t="s">
        <v>114</v>
      </c>
      <c r="D58" s="92">
        <v>20</v>
      </c>
      <c r="E58" s="209"/>
      <c r="F58" s="85">
        <f>D58*E58</f>
        <v>0</v>
      </c>
    </row>
    <row r="59" spans="1:6" ht="12.75">
      <c r="A59" s="221"/>
      <c r="B59" s="91"/>
      <c r="C59" s="12"/>
      <c r="D59" s="92"/>
      <c r="E59" s="126"/>
      <c r="F59" s="85"/>
    </row>
    <row r="60" spans="1:6" ht="14.25">
      <c r="A60" s="221" t="s">
        <v>178</v>
      </c>
      <c r="B60" s="91" t="s">
        <v>498</v>
      </c>
      <c r="C60" s="7" t="s">
        <v>114</v>
      </c>
      <c r="D60" s="92">
        <v>10</v>
      </c>
      <c r="E60" s="209"/>
      <c r="F60" s="85">
        <f>D60*E60</f>
        <v>0</v>
      </c>
    </row>
    <row r="61" spans="1:6" ht="12.75">
      <c r="A61" s="221"/>
      <c r="B61" s="91"/>
      <c r="C61" s="7"/>
      <c r="D61" s="92"/>
      <c r="E61" s="127"/>
      <c r="F61" s="85"/>
    </row>
    <row r="62" spans="1:6" ht="12.75">
      <c r="A62" s="221"/>
      <c r="B62" s="4"/>
      <c r="C62" s="7"/>
      <c r="D62" s="9"/>
      <c r="E62" s="126"/>
      <c r="F62" s="85"/>
    </row>
    <row r="63" spans="1:6" ht="15.75" customHeight="1">
      <c r="A63" s="221"/>
      <c r="B63" s="24"/>
      <c r="C63" s="7"/>
      <c r="D63" s="9"/>
      <c r="E63" s="126"/>
      <c r="F63" s="85"/>
    </row>
    <row r="64" spans="1:6" ht="12.75">
      <c r="A64" s="221"/>
      <c r="B64" s="25"/>
      <c r="C64" s="12"/>
      <c r="D64" s="9"/>
      <c r="E64" s="126"/>
      <c r="F64" s="85"/>
    </row>
    <row r="65" spans="1:6" ht="12.75">
      <c r="A65" s="221"/>
      <c r="B65" s="25"/>
      <c r="C65" s="12"/>
      <c r="D65" s="9"/>
      <c r="E65" s="127"/>
      <c r="F65" s="85"/>
    </row>
    <row r="66" spans="1:6" ht="12.75">
      <c r="A66" s="221"/>
      <c r="B66" s="25"/>
      <c r="C66" s="12"/>
      <c r="D66" s="9"/>
      <c r="E66" s="127"/>
      <c r="F66" s="85"/>
    </row>
    <row r="67" spans="1:6" ht="12.75">
      <c r="A67" s="221"/>
      <c r="B67" s="25"/>
      <c r="C67" s="12"/>
      <c r="D67" s="9"/>
      <c r="E67" s="127"/>
      <c r="F67" s="85"/>
    </row>
    <row r="68" spans="1:6" ht="12.75">
      <c r="A68" s="221"/>
      <c r="B68" s="25"/>
      <c r="C68" s="12"/>
      <c r="D68" s="9"/>
      <c r="E68" s="127"/>
      <c r="F68" s="85"/>
    </row>
    <row r="69" spans="1:6" ht="12.75">
      <c r="A69" s="221"/>
      <c r="B69" s="25"/>
      <c r="C69" s="12"/>
      <c r="D69" s="9"/>
      <c r="E69" s="127"/>
      <c r="F69" s="85"/>
    </row>
    <row r="70" spans="1:6" ht="12.75">
      <c r="A70" s="221"/>
      <c r="B70" s="24"/>
      <c r="C70" s="12"/>
      <c r="D70" s="9"/>
      <c r="E70" s="127"/>
      <c r="F70" s="85"/>
    </row>
    <row r="71" spans="1:6" ht="13.5" customHeight="1">
      <c r="A71" s="221"/>
      <c r="B71" s="32"/>
      <c r="C71" s="7"/>
      <c r="D71" s="9"/>
      <c r="E71" s="127"/>
      <c r="F71" s="85"/>
    </row>
    <row r="72" spans="1:6" ht="12.75">
      <c r="A72" s="221"/>
      <c r="B72" s="11"/>
      <c r="C72" s="12"/>
      <c r="D72" s="9"/>
      <c r="E72" s="127"/>
      <c r="F72" s="85"/>
    </row>
    <row r="73" spans="1:6" ht="12.75">
      <c r="A73" s="221"/>
      <c r="B73" s="3"/>
      <c r="C73" s="7"/>
      <c r="D73" s="9"/>
      <c r="E73" s="127"/>
      <c r="F73" s="85"/>
    </row>
    <row r="74" spans="1:7" ht="12.75">
      <c r="A74" s="221"/>
      <c r="B74" s="4"/>
      <c r="C74" s="7"/>
      <c r="D74" s="9"/>
      <c r="E74" s="127"/>
      <c r="F74" s="85"/>
      <c r="G74" s="367"/>
    </row>
    <row r="75" spans="1:6" ht="12.75">
      <c r="A75" s="221"/>
      <c r="B75" s="3"/>
      <c r="C75" s="7"/>
      <c r="D75" s="9"/>
      <c r="E75" s="127"/>
      <c r="F75" s="85"/>
    </row>
    <row r="76" spans="1:6" ht="12.75">
      <c r="A76" s="221"/>
      <c r="B76" s="11"/>
      <c r="C76" s="12"/>
      <c r="D76" s="92"/>
      <c r="E76" s="127"/>
      <c r="F76" s="85"/>
    </row>
    <row r="77" spans="1:6" ht="12.75">
      <c r="A77" s="221"/>
      <c r="B77" s="11"/>
      <c r="C77" s="12"/>
      <c r="D77" s="92"/>
      <c r="E77" s="127"/>
      <c r="F77" s="85"/>
    </row>
    <row r="78" spans="1:6" ht="12.75">
      <c r="A78" s="221"/>
      <c r="B78" s="11"/>
      <c r="C78" s="12"/>
      <c r="D78" s="92"/>
      <c r="E78" s="127"/>
      <c r="F78" s="85"/>
    </row>
    <row r="79" spans="1:6" ht="12.75">
      <c r="A79" s="221"/>
      <c r="B79" s="11"/>
      <c r="C79" s="12"/>
      <c r="D79" s="92"/>
      <c r="E79" s="127"/>
      <c r="F79" s="85"/>
    </row>
    <row r="80" spans="1:6" ht="12.75">
      <c r="A80" s="221"/>
      <c r="B80" s="11"/>
      <c r="C80" s="12"/>
      <c r="D80" s="92"/>
      <c r="E80" s="127"/>
      <c r="F80" s="85"/>
    </row>
    <row r="81" spans="1:6" ht="12.75">
      <c r="A81" s="221"/>
      <c r="B81" s="11"/>
      <c r="C81" s="12"/>
      <c r="D81" s="92"/>
      <c r="E81" s="127"/>
      <c r="F81" s="85"/>
    </row>
    <row r="82" spans="1:6" ht="12.75">
      <c r="A82" s="221"/>
      <c r="B82" s="11"/>
      <c r="C82" s="12"/>
      <c r="D82" s="92"/>
      <c r="E82" s="127"/>
      <c r="F82" s="85"/>
    </row>
    <row r="83" spans="1:6" ht="12.75">
      <c r="A83" s="221"/>
      <c r="B83" s="11"/>
      <c r="C83" s="12"/>
      <c r="D83" s="92"/>
      <c r="E83" s="127"/>
      <c r="F83" s="85"/>
    </row>
    <row r="84" spans="1:6" ht="12.75">
      <c r="A84" s="221"/>
      <c r="B84" s="11"/>
      <c r="C84" s="7"/>
      <c r="D84" s="92"/>
      <c r="E84" s="126"/>
      <c r="F84" s="85"/>
    </row>
    <row r="85" spans="1:6" s="52" customFormat="1" ht="25.5">
      <c r="A85" s="241"/>
      <c r="B85" s="233" t="s">
        <v>356</v>
      </c>
      <c r="C85" s="234"/>
      <c r="D85" s="235"/>
      <c r="E85" s="237"/>
      <c r="F85" s="96">
        <f>SUM(F38:F60)</f>
        <v>0</v>
      </c>
    </row>
    <row r="86" spans="4:5" ht="12.75">
      <c r="D86" s="16"/>
      <c r="E86" s="143"/>
    </row>
    <row r="87" spans="4:5" ht="12.75">
      <c r="D87" s="16"/>
      <c r="E87" s="143"/>
    </row>
    <row r="88" spans="4:5" ht="12.75">
      <c r="D88" s="16"/>
      <c r="E88" s="143"/>
    </row>
    <row r="89" spans="4:5" ht="12.75">
      <c r="D89" s="16"/>
      <c r="E89" s="143"/>
    </row>
    <row r="90" spans="4:5" ht="12.75">
      <c r="D90" s="16"/>
      <c r="E90" s="143"/>
    </row>
    <row r="91" spans="4:5" ht="12.75">
      <c r="D91" s="16"/>
      <c r="E91" s="143"/>
    </row>
    <row r="92" spans="4:5" ht="12.75">
      <c r="D92" s="16"/>
      <c r="E92" s="143"/>
    </row>
    <row r="93" spans="4:5" ht="12.75">
      <c r="D93" s="16"/>
      <c r="E93" s="143"/>
    </row>
    <row r="94" spans="4:5" ht="12.75">
      <c r="D94" s="16"/>
      <c r="E94" s="143"/>
    </row>
    <row r="95" spans="4:5" ht="12.75">
      <c r="D95" s="16"/>
      <c r="E95" s="143"/>
    </row>
    <row r="96" spans="4:5" ht="12.75">
      <c r="D96" s="16"/>
      <c r="E96" s="143"/>
    </row>
    <row r="97" spans="4:5" ht="12.75">
      <c r="D97" s="16"/>
      <c r="E97" s="143"/>
    </row>
    <row r="98" spans="4:5" ht="12.75">
      <c r="D98" s="16"/>
      <c r="E98" s="143"/>
    </row>
    <row r="99" spans="4:5" ht="12.75">
      <c r="D99" s="16"/>
      <c r="E99" s="143"/>
    </row>
    <row r="100" spans="4:5" ht="12.75">
      <c r="D100" s="16"/>
      <c r="E100" s="143"/>
    </row>
    <row r="101" spans="4:5" ht="12.75">
      <c r="D101" s="16"/>
      <c r="E101" s="143"/>
    </row>
    <row r="102" spans="4:5" ht="12.75">
      <c r="D102" s="16"/>
      <c r="E102" s="143"/>
    </row>
    <row r="103" spans="4:5" ht="12.75">
      <c r="D103" s="16"/>
      <c r="E103" s="143"/>
    </row>
    <row r="104" spans="4:5" ht="12.75">
      <c r="D104" s="16"/>
      <c r="E104" s="143"/>
    </row>
    <row r="105" spans="4:5" ht="12.75">
      <c r="D105" s="16"/>
      <c r="E105" s="143"/>
    </row>
    <row r="106" spans="4:5" ht="12.75">
      <c r="D106" s="16"/>
      <c r="E106" s="143"/>
    </row>
    <row r="107" spans="4:5" ht="12.75">
      <c r="D107" s="16"/>
      <c r="E107" s="143"/>
    </row>
    <row r="108" spans="4:5" ht="12.75">
      <c r="D108" s="16"/>
      <c r="E108" s="143"/>
    </row>
    <row r="109" spans="4:5" ht="12.75">
      <c r="D109" s="16"/>
      <c r="E109" s="143"/>
    </row>
    <row r="110" spans="4:5" ht="12.75">
      <c r="D110" s="16"/>
      <c r="E110" s="143"/>
    </row>
    <row r="111" spans="4:5" ht="12.75">
      <c r="D111" s="16"/>
      <c r="E111" s="143"/>
    </row>
    <row r="112" spans="4:5" ht="12.75">
      <c r="D112" s="16"/>
      <c r="E112" s="143"/>
    </row>
    <row r="113" spans="4:5" ht="12.75">
      <c r="D113" s="16"/>
      <c r="E113" s="143"/>
    </row>
    <row r="114" spans="4:5" ht="12.75">
      <c r="D114" s="16"/>
      <c r="E114" s="143"/>
    </row>
    <row r="115" spans="4:5" ht="12.75">
      <c r="D115" s="16"/>
      <c r="E115" s="143"/>
    </row>
    <row r="116" spans="4:5" ht="12.75">
      <c r="D116" s="16"/>
      <c r="E116" s="143"/>
    </row>
    <row r="117" spans="4:5" ht="12.75">
      <c r="D117" s="16"/>
      <c r="E117" s="143"/>
    </row>
    <row r="118" spans="4:5" ht="12.75">
      <c r="D118" s="16"/>
      <c r="E118" s="143"/>
    </row>
    <row r="119" spans="4:5" ht="12.75">
      <c r="D119" s="16"/>
      <c r="E119" s="143"/>
    </row>
    <row r="120" spans="4:5" ht="12.75">
      <c r="D120" s="16"/>
      <c r="E120" s="143"/>
    </row>
    <row r="121" spans="4:5" ht="12.75">
      <c r="D121" s="16"/>
      <c r="E121" s="143"/>
    </row>
    <row r="122" spans="4:5" ht="12.75">
      <c r="D122" s="16"/>
      <c r="E122" s="143"/>
    </row>
  </sheetData>
  <sheetProtection/>
  <printOptions/>
  <pageMargins left="0.984251968503937" right="0.984251968503937" top="0.984251968503937" bottom="0.984251968503937" header="0.5118110236220472" footer="0.5118110236220472"/>
  <pageSetup horizontalDpi="600" verticalDpi="600" orientation="portrait" paperSize="9" r:id="rId1"/>
  <headerFooter alignWithMargins="0">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6.xml><?xml version="1.0" encoding="utf-8"?>
<worksheet xmlns="http://schemas.openxmlformats.org/spreadsheetml/2006/main" xmlns:r="http://schemas.openxmlformats.org/officeDocument/2006/relationships">
  <sheetPr>
    <tabColor rgb="FF00B050"/>
  </sheetPr>
  <dimension ref="A1:G107"/>
  <sheetViews>
    <sheetView view="pageBreakPreview" zoomScaleNormal="70" zoomScaleSheetLayoutView="100" workbookViewId="0" topLeftCell="A65">
      <selection activeCell="B77" sqref="B77"/>
    </sheetView>
  </sheetViews>
  <sheetFormatPr defaultColWidth="9.140625" defaultRowHeight="12.75"/>
  <cols>
    <col min="1" max="1" width="4.57421875" style="242" customWidth="1"/>
    <col min="2" max="2" width="45.00390625" style="14" customWidth="1"/>
    <col min="3" max="4" width="5.8515625" style="6" customWidth="1"/>
    <col min="5" max="5" width="9.140625" style="144" customWidth="1"/>
    <col min="6" max="6" width="11.00390625" style="85" customWidth="1"/>
    <col min="7" max="7" width="29.28125" style="6" customWidth="1"/>
    <col min="8" max="16384" width="9.140625" style="6" customWidth="1"/>
  </cols>
  <sheetData>
    <row r="1" spans="1:6" s="40" customFormat="1" ht="12.75">
      <c r="A1" s="238" t="s">
        <v>47</v>
      </c>
      <c r="B1" s="35" t="s">
        <v>68</v>
      </c>
      <c r="C1" s="34" t="s">
        <v>223</v>
      </c>
      <c r="D1" s="36" t="s">
        <v>224</v>
      </c>
      <c r="E1" s="122" t="s">
        <v>71</v>
      </c>
      <c r="F1" s="82" t="s">
        <v>225</v>
      </c>
    </row>
    <row r="2" spans="1:6" ht="12.75">
      <c r="A2" s="239"/>
      <c r="B2" s="38"/>
      <c r="C2" s="29"/>
      <c r="D2" s="30"/>
      <c r="E2" s="142" t="s">
        <v>22</v>
      </c>
      <c r="F2" s="83" t="s">
        <v>22</v>
      </c>
    </row>
    <row r="3" spans="1:5" ht="12.75">
      <c r="A3" s="221"/>
      <c r="B3" s="11"/>
      <c r="C3" s="7"/>
      <c r="D3" s="9"/>
      <c r="E3" s="126"/>
    </row>
    <row r="4" spans="1:5" ht="12.75">
      <c r="A4" s="221"/>
      <c r="B4" s="2" t="s">
        <v>354</v>
      </c>
      <c r="C4" s="7"/>
      <c r="D4" s="9"/>
      <c r="E4" s="126"/>
    </row>
    <row r="5" spans="1:5" ht="12.75">
      <c r="A5" s="221"/>
      <c r="B5" s="33"/>
      <c r="C5" s="7"/>
      <c r="D5" s="9"/>
      <c r="E5" s="126"/>
    </row>
    <row r="6" spans="1:5" ht="63.75">
      <c r="A6" s="221"/>
      <c r="B6" s="3" t="s">
        <v>289</v>
      </c>
      <c r="C6" s="7"/>
      <c r="D6" s="9"/>
      <c r="E6" s="126"/>
    </row>
    <row r="7" spans="1:5" ht="12.75">
      <c r="A7" s="221"/>
      <c r="B7" s="24"/>
      <c r="C7" s="7"/>
      <c r="D7" s="9"/>
      <c r="E7" s="126"/>
    </row>
    <row r="8" spans="1:5" ht="12.75">
      <c r="A8" s="221"/>
      <c r="B8" s="3" t="s">
        <v>65</v>
      </c>
      <c r="C8" s="7"/>
      <c r="D8" s="9"/>
      <c r="E8" s="126"/>
    </row>
    <row r="9" spans="1:5" ht="12.75">
      <c r="A9" s="221"/>
      <c r="B9" s="4"/>
      <c r="C9" s="7"/>
      <c r="D9" s="9"/>
      <c r="E9" s="126"/>
    </row>
    <row r="10" spans="1:5" ht="38.25">
      <c r="A10" s="221"/>
      <c r="B10" s="1" t="s">
        <v>418</v>
      </c>
      <c r="C10" s="7"/>
      <c r="D10" s="9"/>
      <c r="E10" s="126"/>
    </row>
    <row r="11" spans="1:5" ht="12.75">
      <c r="A11" s="221"/>
      <c r="B11" s="1"/>
      <c r="C11" s="7"/>
      <c r="D11" s="9"/>
      <c r="E11" s="126"/>
    </row>
    <row r="12" spans="1:6" ht="14.25">
      <c r="A12" s="221" t="s">
        <v>174</v>
      </c>
      <c r="B12" s="8" t="s">
        <v>211</v>
      </c>
      <c r="C12" s="7" t="s">
        <v>114</v>
      </c>
      <c r="D12" s="7">
        <f>'Bill No. 4 Downtakings'!D32</f>
        <v>238</v>
      </c>
      <c r="E12" s="209"/>
      <c r="F12" s="85">
        <f>D12*E12</f>
        <v>0</v>
      </c>
    </row>
    <row r="13" spans="1:5" ht="12.75" customHeight="1">
      <c r="A13" s="221"/>
      <c r="B13" s="106"/>
      <c r="C13" s="7"/>
      <c r="D13" s="9"/>
      <c r="E13" s="126"/>
    </row>
    <row r="14" spans="1:5" ht="14.25" customHeight="1">
      <c r="A14" s="221"/>
      <c r="B14" s="3" t="s">
        <v>357</v>
      </c>
      <c r="C14" s="7"/>
      <c r="D14" s="9"/>
      <c r="E14" s="126"/>
    </row>
    <row r="15" spans="1:5" ht="12.75">
      <c r="A15" s="221"/>
      <c r="B15" s="8"/>
      <c r="C15" s="7"/>
      <c r="D15" s="9"/>
      <c r="E15" s="126"/>
    </row>
    <row r="16" spans="1:5" ht="12.75">
      <c r="A16" s="221"/>
      <c r="B16" s="4" t="s">
        <v>39</v>
      </c>
      <c r="C16" s="7"/>
      <c r="D16" s="9"/>
      <c r="E16" s="126"/>
    </row>
    <row r="17" spans="1:5" ht="12.75">
      <c r="A17" s="221"/>
      <c r="B17" s="1"/>
      <c r="C17" s="7"/>
      <c r="D17" s="9"/>
      <c r="E17" s="126"/>
    </row>
    <row r="18" spans="1:5" ht="30" customHeight="1">
      <c r="A18" s="221"/>
      <c r="B18" s="1" t="s">
        <v>402</v>
      </c>
      <c r="C18" s="7"/>
      <c r="D18" s="9"/>
      <c r="E18" s="126"/>
    </row>
    <row r="19" spans="1:5" ht="12.75">
      <c r="A19" s="221"/>
      <c r="B19" s="1"/>
      <c r="C19" s="7"/>
      <c r="D19" s="9"/>
      <c r="E19" s="126"/>
    </row>
    <row r="20" spans="1:6" ht="12.75">
      <c r="A20" s="221" t="s">
        <v>175</v>
      </c>
      <c r="B20" s="8" t="s">
        <v>125</v>
      </c>
      <c r="C20" s="7" t="s">
        <v>142</v>
      </c>
      <c r="D20" s="9">
        <v>1</v>
      </c>
      <c r="E20" s="209"/>
      <c r="F20" s="85">
        <f>D20*E20</f>
        <v>0</v>
      </c>
    </row>
    <row r="21" spans="1:5" ht="12.75">
      <c r="A21" s="221"/>
      <c r="B21" s="1"/>
      <c r="C21" s="7"/>
      <c r="D21" s="9"/>
      <c r="E21" s="126"/>
    </row>
    <row r="22" spans="1:5" ht="42" customHeight="1">
      <c r="A22" s="221"/>
      <c r="B22" s="1" t="s">
        <v>456</v>
      </c>
      <c r="C22" s="7"/>
      <c r="D22" s="9"/>
      <c r="E22" s="126"/>
    </row>
    <row r="23" spans="1:5" ht="15.75" customHeight="1">
      <c r="A23" s="221"/>
      <c r="B23" s="1"/>
      <c r="C23" s="7"/>
      <c r="D23" s="9"/>
      <c r="E23" s="126"/>
    </row>
    <row r="24" spans="1:6" ht="14.25" customHeight="1">
      <c r="A24" s="221" t="s">
        <v>176</v>
      </c>
      <c r="B24" s="8" t="s">
        <v>125</v>
      </c>
      <c r="C24" s="7" t="s">
        <v>142</v>
      </c>
      <c r="D24" s="92">
        <v>1</v>
      </c>
      <c r="E24" s="209"/>
      <c r="F24" s="85">
        <f>D24*E24</f>
        <v>0</v>
      </c>
    </row>
    <row r="25" spans="1:5" ht="14.25" customHeight="1">
      <c r="A25" s="221"/>
      <c r="B25" s="8"/>
      <c r="C25" s="7"/>
      <c r="D25" s="9"/>
      <c r="E25" s="126"/>
    </row>
    <row r="26" spans="1:5" ht="14.25" customHeight="1">
      <c r="A26" s="221"/>
      <c r="B26" s="66" t="s">
        <v>40</v>
      </c>
      <c r="C26" s="7"/>
      <c r="D26" s="9"/>
      <c r="E26" s="126"/>
    </row>
    <row r="27" spans="1:5" ht="15" customHeight="1">
      <c r="A27" s="221"/>
      <c r="B27" s="11"/>
      <c r="C27" s="7"/>
      <c r="D27" s="9"/>
      <c r="E27" s="126"/>
    </row>
    <row r="28" spans="1:6" ht="76.5">
      <c r="A28" s="221"/>
      <c r="B28" s="107" t="s">
        <v>419</v>
      </c>
      <c r="C28" s="12"/>
      <c r="D28" s="92"/>
      <c r="E28" s="127"/>
      <c r="F28" s="153"/>
    </row>
    <row r="29" spans="1:6" ht="12.75">
      <c r="A29" s="221"/>
      <c r="B29" s="88"/>
      <c r="C29" s="12"/>
      <c r="D29" s="92"/>
      <c r="E29" s="127"/>
      <c r="F29" s="153"/>
    </row>
    <row r="30" spans="1:6" ht="25.5">
      <c r="A30" s="221" t="s">
        <v>177</v>
      </c>
      <c r="B30" s="176" t="s">
        <v>112</v>
      </c>
      <c r="C30" s="12" t="s">
        <v>142</v>
      </c>
      <c r="D30" s="92">
        <v>2</v>
      </c>
      <c r="E30" s="209"/>
      <c r="F30" s="85">
        <f>D30*E30</f>
        <v>0</v>
      </c>
    </row>
    <row r="31" spans="1:5" ht="12.75">
      <c r="A31" s="221"/>
      <c r="B31" s="176"/>
      <c r="C31" s="12"/>
      <c r="D31" s="92"/>
      <c r="E31" s="127"/>
    </row>
    <row r="32" spans="1:5" ht="12.75">
      <c r="A32" s="221"/>
      <c r="B32" s="176"/>
      <c r="C32" s="12"/>
      <c r="D32" s="92"/>
      <c r="E32" s="127"/>
    </row>
    <row r="33" spans="1:5" ht="12.75">
      <c r="A33" s="221"/>
      <c r="B33" s="176"/>
      <c r="C33" s="12"/>
      <c r="D33" s="92"/>
      <c r="E33" s="127"/>
    </row>
    <row r="34" spans="1:5" ht="12.75">
      <c r="A34" s="221"/>
      <c r="B34" s="176"/>
      <c r="C34" s="12"/>
      <c r="D34" s="92"/>
      <c r="E34" s="127"/>
    </row>
    <row r="35" spans="1:5" ht="12.75">
      <c r="A35" s="221"/>
      <c r="B35" s="176"/>
      <c r="C35" s="12"/>
      <c r="D35" s="92"/>
      <c r="E35" s="127"/>
    </row>
    <row r="36" spans="1:5" ht="12.75">
      <c r="A36" s="221"/>
      <c r="B36" s="176"/>
      <c r="C36" s="12"/>
      <c r="D36" s="92"/>
      <c r="E36" s="127"/>
    </row>
    <row r="37" spans="1:5" ht="12.75">
      <c r="A37" s="221"/>
      <c r="B37" s="176"/>
      <c r="C37" s="12"/>
      <c r="D37" s="92"/>
      <c r="E37" s="127"/>
    </row>
    <row r="38" spans="1:6" ht="12.75">
      <c r="A38" s="221"/>
      <c r="B38" s="24"/>
      <c r="C38" s="7"/>
      <c r="D38" s="9"/>
      <c r="E38" s="126"/>
      <c r="F38" s="86"/>
    </row>
    <row r="39" spans="1:6" ht="12.75">
      <c r="A39" s="240"/>
      <c r="B39" s="37" t="s">
        <v>215</v>
      </c>
      <c r="C39" s="18"/>
      <c r="D39" s="19"/>
      <c r="E39" s="128"/>
      <c r="F39" s="87">
        <f>SUM(F12:F38)</f>
        <v>0</v>
      </c>
    </row>
    <row r="40" spans="1:6" ht="12.75">
      <c r="A40" s="221"/>
      <c r="B40" s="31" t="s">
        <v>216</v>
      </c>
      <c r="C40" s="7"/>
      <c r="D40" s="9"/>
      <c r="E40" s="126"/>
      <c r="F40" s="85">
        <f>F39</f>
        <v>0</v>
      </c>
    </row>
    <row r="41" spans="1:6" ht="12.75">
      <c r="A41" s="221"/>
      <c r="B41" s="31"/>
      <c r="C41" s="7"/>
      <c r="D41" s="9"/>
      <c r="E41" s="126"/>
      <c r="F41" s="87"/>
    </row>
    <row r="42" spans="1:5" ht="12.75">
      <c r="A42" s="221"/>
      <c r="B42" s="66" t="s">
        <v>443</v>
      </c>
      <c r="C42" s="12"/>
      <c r="D42" s="92"/>
      <c r="E42" s="127"/>
    </row>
    <row r="43" spans="1:6" ht="12.75">
      <c r="A43" s="221"/>
      <c r="B43" s="176"/>
      <c r="C43" s="12"/>
      <c r="D43" s="92"/>
      <c r="E43" s="127"/>
      <c r="F43" s="153"/>
    </row>
    <row r="44" spans="1:6" ht="76.5">
      <c r="A44" s="221"/>
      <c r="B44" s="107" t="s">
        <v>420</v>
      </c>
      <c r="C44" s="12"/>
      <c r="D44" s="92"/>
      <c r="E44" s="127"/>
      <c r="F44" s="153"/>
    </row>
    <row r="45" spans="1:6" ht="12.75">
      <c r="A45" s="221"/>
      <c r="B45" s="176"/>
      <c r="C45" s="12"/>
      <c r="D45" s="92"/>
      <c r="E45" s="127"/>
      <c r="F45" s="153"/>
    </row>
    <row r="46" spans="1:6" ht="25.5">
      <c r="A46" s="221" t="s">
        <v>174</v>
      </c>
      <c r="B46" s="176" t="s">
        <v>403</v>
      </c>
      <c r="C46" s="12" t="s">
        <v>114</v>
      </c>
      <c r="D46" s="92">
        <v>20</v>
      </c>
      <c r="E46" s="209"/>
      <c r="F46" s="85">
        <f>D46*E46</f>
        <v>0</v>
      </c>
    </row>
    <row r="47" spans="1:5" ht="12.75">
      <c r="A47" s="221"/>
      <c r="B47" s="11"/>
      <c r="C47" s="7"/>
      <c r="D47" s="92"/>
      <c r="E47" s="126"/>
    </row>
    <row r="48" spans="1:6" ht="12.75">
      <c r="A48" s="221"/>
      <c r="B48" s="2" t="s">
        <v>228</v>
      </c>
      <c r="C48" s="158"/>
      <c r="D48" s="160"/>
      <c r="E48" s="155"/>
      <c r="F48" s="156"/>
    </row>
    <row r="49" spans="1:6" ht="12.75">
      <c r="A49" s="221"/>
      <c r="B49" s="2"/>
      <c r="C49" s="158"/>
      <c r="D49" s="160"/>
      <c r="E49" s="155"/>
      <c r="F49" s="156"/>
    </row>
    <row r="50" spans="1:6" ht="12.75">
      <c r="A50" s="221"/>
      <c r="B50" s="66" t="s">
        <v>120</v>
      </c>
      <c r="C50" s="158"/>
      <c r="D50" s="160"/>
      <c r="E50" s="155"/>
      <c r="F50" s="156"/>
    </row>
    <row r="51" spans="1:6" ht="12.75">
      <c r="A51" s="221"/>
      <c r="B51" s="159"/>
      <c r="C51" s="158"/>
      <c r="D51" s="160"/>
      <c r="E51" s="155"/>
      <c r="F51" s="156"/>
    </row>
    <row r="52" spans="1:5" ht="51">
      <c r="A52" s="221"/>
      <c r="B52" s="17" t="s">
        <v>543</v>
      </c>
      <c r="C52" s="7"/>
      <c r="D52" s="9"/>
      <c r="E52" s="126"/>
    </row>
    <row r="53" spans="1:5" ht="12.75">
      <c r="A53" s="221"/>
      <c r="B53" s="11"/>
      <c r="C53" s="7"/>
      <c r="D53" s="9"/>
      <c r="E53" s="126"/>
    </row>
    <row r="54" spans="1:6" ht="14.25">
      <c r="A54" s="221" t="s">
        <v>175</v>
      </c>
      <c r="B54" s="11" t="s">
        <v>393</v>
      </c>
      <c r="C54" s="7" t="s">
        <v>114</v>
      </c>
      <c r="D54" s="92">
        <v>10</v>
      </c>
      <c r="E54" s="209"/>
      <c r="F54" s="85">
        <f>D54*E54</f>
        <v>0</v>
      </c>
    </row>
    <row r="55" spans="1:5" ht="12.75">
      <c r="A55" s="221"/>
      <c r="B55" s="11"/>
      <c r="C55" s="7"/>
      <c r="D55" s="92"/>
      <c r="E55" s="126"/>
    </row>
    <row r="56" spans="1:6" ht="14.25">
      <c r="A56" s="221" t="s">
        <v>176</v>
      </c>
      <c r="B56" s="11" t="s">
        <v>394</v>
      </c>
      <c r="C56" s="7" t="s">
        <v>114</v>
      </c>
      <c r="D56" s="92">
        <v>50</v>
      </c>
      <c r="E56" s="209"/>
      <c r="F56" s="85">
        <f>D56*E56</f>
        <v>0</v>
      </c>
    </row>
    <row r="57" spans="1:5" ht="12.75">
      <c r="A57" s="221"/>
      <c r="B57" s="31"/>
      <c r="C57" s="7"/>
      <c r="D57" s="9"/>
      <c r="E57" s="126"/>
    </row>
    <row r="58" spans="1:5" ht="12.75">
      <c r="A58" s="221"/>
      <c r="B58" s="66" t="s">
        <v>313</v>
      </c>
      <c r="C58" s="7"/>
      <c r="D58" s="9"/>
      <c r="E58" s="126"/>
    </row>
    <row r="59" spans="1:5" ht="12.75">
      <c r="A59" s="221"/>
      <c r="B59" s="11"/>
      <c r="C59" s="7"/>
      <c r="D59" s="9"/>
      <c r="E59" s="126"/>
    </row>
    <row r="60" spans="1:5" ht="88.5" customHeight="1">
      <c r="A60" s="221"/>
      <c r="B60" s="1" t="s">
        <v>680</v>
      </c>
      <c r="C60" s="7"/>
      <c r="D60" s="9"/>
      <c r="E60" s="126"/>
    </row>
    <row r="61" spans="1:5" ht="12.75">
      <c r="A61" s="221"/>
      <c r="B61" s="24"/>
      <c r="C61" s="7"/>
      <c r="D61" s="9"/>
      <c r="E61" s="126"/>
    </row>
    <row r="62" spans="1:6" ht="14.25">
      <c r="A62" s="221" t="s">
        <v>177</v>
      </c>
      <c r="B62" s="91" t="s">
        <v>337</v>
      </c>
      <c r="C62" s="7" t="s">
        <v>114</v>
      </c>
      <c r="D62" s="92">
        <f>'Bill No. 4 Downtakings'!D58</f>
        <v>20</v>
      </c>
      <c r="E62" s="209"/>
      <c r="F62" s="85">
        <f>D62*E62</f>
        <v>0</v>
      </c>
    </row>
    <row r="63" spans="1:5" ht="12.75">
      <c r="A63" s="221"/>
      <c r="B63" s="91"/>
      <c r="C63" s="7"/>
      <c r="D63" s="92"/>
      <c r="E63" s="127"/>
    </row>
    <row r="64" spans="1:5" ht="89.25">
      <c r="A64" s="221"/>
      <c r="B64" s="1" t="s">
        <v>681</v>
      </c>
      <c r="C64" s="7"/>
      <c r="D64" s="92"/>
      <c r="E64" s="126"/>
    </row>
    <row r="65" spans="1:5" ht="12.75">
      <c r="A65" s="221"/>
      <c r="B65" s="91"/>
      <c r="C65" s="7"/>
      <c r="D65" s="92"/>
      <c r="E65" s="126"/>
    </row>
    <row r="66" spans="1:7" ht="14.25">
      <c r="A66" s="221" t="s">
        <v>178</v>
      </c>
      <c r="B66" s="91" t="s">
        <v>338</v>
      </c>
      <c r="C66" s="7" t="s">
        <v>114</v>
      </c>
      <c r="D66" s="92">
        <f>'Bill No. 4 Downtakings'!D56</f>
        <v>50</v>
      </c>
      <c r="E66" s="209"/>
      <c r="F66" s="85">
        <f>D66*E66</f>
        <v>0</v>
      </c>
      <c r="G66" s="378"/>
    </row>
    <row r="67" spans="1:7" ht="12.75">
      <c r="A67" s="221"/>
      <c r="B67" s="7"/>
      <c r="C67" s="7"/>
      <c r="D67" s="7"/>
      <c r="E67" s="7"/>
      <c r="F67" s="7"/>
      <c r="G67" s="378"/>
    </row>
    <row r="68" spans="1:7" ht="12.75">
      <c r="A68" s="221"/>
      <c r="B68" s="91"/>
      <c r="C68" s="7"/>
      <c r="D68" s="92"/>
      <c r="E68" s="127"/>
      <c r="G68" s="378"/>
    </row>
    <row r="69" spans="1:7" ht="12.75">
      <c r="A69" s="221"/>
      <c r="B69" s="91"/>
      <c r="C69" s="7"/>
      <c r="D69" s="92"/>
      <c r="E69" s="127"/>
      <c r="G69" s="378"/>
    </row>
    <row r="70" spans="1:5" ht="12.75">
      <c r="A70" s="221"/>
      <c r="B70" s="91"/>
      <c r="C70" s="7"/>
      <c r="D70" s="92"/>
      <c r="E70" s="126"/>
    </row>
    <row r="71" spans="1:6" ht="12.75">
      <c r="A71" s="221"/>
      <c r="B71" s="24"/>
      <c r="C71" s="7"/>
      <c r="D71" s="9"/>
      <c r="E71" s="126"/>
      <c r="F71" s="86"/>
    </row>
    <row r="72" spans="1:6" ht="12.75">
      <c r="A72" s="240"/>
      <c r="B72" s="37" t="s">
        <v>215</v>
      </c>
      <c r="C72" s="18"/>
      <c r="D72" s="19"/>
      <c r="E72" s="128"/>
      <c r="F72" s="87">
        <f>SUM(F40:F71)</f>
        <v>0</v>
      </c>
    </row>
    <row r="73" spans="1:6" ht="12.75">
      <c r="A73" s="221"/>
      <c r="B73" s="31" t="s">
        <v>216</v>
      </c>
      <c r="C73" s="7"/>
      <c r="D73" s="9"/>
      <c r="E73" s="126"/>
      <c r="F73" s="85">
        <f>F72</f>
        <v>0</v>
      </c>
    </row>
    <row r="74" spans="1:6" ht="12.75">
      <c r="A74" s="221"/>
      <c r="B74" s="31"/>
      <c r="C74" s="7"/>
      <c r="D74" s="9"/>
      <c r="E74" s="126"/>
      <c r="F74" s="87"/>
    </row>
    <row r="75" spans="1:5" ht="12.75">
      <c r="A75" s="221"/>
      <c r="B75" s="2" t="s">
        <v>535</v>
      </c>
      <c r="C75" s="7"/>
      <c r="D75" s="9"/>
      <c r="E75" s="126"/>
    </row>
    <row r="76" spans="1:5" ht="12.75">
      <c r="A76" s="221"/>
      <c r="B76" s="91"/>
      <c r="C76" s="7"/>
      <c r="D76" s="92"/>
      <c r="E76" s="126"/>
    </row>
    <row r="77" spans="1:5" ht="102">
      <c r="A77" s="221"/>
      <c r="B77" s="25" t="s">
        <v>682</v>
      </c>
      <c r="C77" s="7"/>
      <c r="D77" s="92"/>
      <c r="E77" s="126"/>
    </row>
    <row r="78" spans="1:5" ht="12.75">
      <c r="A78" s="221"/>
      <c r="B78" s="24"/>
      <c r="C78" s="7"/>
      <c r="D78" s="92"/>
      <c r="E78" s="126"/>
    </row>
    <row r="79" spans="1:6" ht="14.25">
      <c r="A79" s="221" t="s">
        <v>174</v>
      </c>
      <c r="B79" s="91" t="s">
        <v>333</v>
      </c>
      <c r="C79" s="7" t="s">
        <v>114</v>
      </c>
      <c r="D79" s="92">
        <v>20</v>
      </c>
      <c r="E79" s="209"/>
      <c r="F79" s="85">
        <f>D79*E79</f>
        <v>0</v>
      </c>
    </row>
    <row r="80" spans="1:5" ht="12.75">
      <c r="A80" s="221"/>
      <c r="B80" s="230"/>
      <c r="C80" s="231"/>
      <c r="D80" s="232"/>
      <c r="E80" s="127"/>
    </row>
    <row r="81" spans="1:5" ht="51">
      <c r="A81" s="221"/>
      <c r="B81" s="378" t="s">
        <v>532</v>
      </c>
      <c r="C81" s="7"/>
      <c r="D81" s="92"/>
      <c r="E81" s="127"/>
    </row>
    <row r="82" spans="1:5" ht="12.75">
      <c r="A82" s="221"/>
      <c r="B82" s="91"/>
      <c r="C82" s="7"/>
      <c r="D82" s="92"/>
      <c r="E82" s="127"/>
    </row>
    <row r="83" spans="1:6" ht="15.75" customHeight="1">
      <c r="A83" s="221" t="s">
        <v>175</v>
      </c>
      <c r="B83" s="91" t="s">
        <v>534</v>
      </c>
      <c r="C83" s="7" t="s">
        <v>114</v>
      </c>
      <c r="D83" s="92">
        <f>10</f>
        <v>10</v>
      </c>
      <c r="E83" s="209"/>
      <c r="F83" s="85">
        <f>D83*E83</f>
        <v>0</v>
      </c>
    </row>
    <row r="84" spans="1:5" ht="12.75">
      <c r="A84" s="221"/>
      <c r="B84" s="91"/>
      <c r="C84" s="7"/>
      <c r="D84" s="92"/>
      <c r="E84" s="127"/>
    </row>
    <row r="85" spans="1:6" ht="25.5">
      <c r="A85" s="221" t="s">
        <v>176</v>
      </c>
      <c r="B85" s="91" t="s">
        <v>495</v>
      </c>
      <c r="C85" s="7" t="s">
        <v>114</v>
      </c>
      <c r="D85" s="92">
        <f>'Bill No. 4 Downtakings'!D60</f>
        <v>10</v>
      </c>
      <c r="E85" s="209"/>
      <c r="F85" s="85">
        <f>D85*E85</f>
        <v>0</v>
      </c>
    </row>
    <row r="86" spans="1:5" ht="12.75">
      <c r="A86" s="221"/>
      <c r="B86" s="230"/>
      <c r="C86" s="231"/>
      <c r="D86" s="232"/>
      <c r="E86" s="127"/>
    </row>
    <row r="87" spans="1:5" ht="12.75">
      <c r="A87" s="221"/>
      <c r="B87" s="230"/>
      <c r="C87" s="231"/>
      <c r="D87" s="232"/>
      <c r="E87" s="127"/>
    </row>
    <row r="88" spans="1:5" ht="12.75">
      <c r="A88" s="221"/>
      <c r="B88" s="230"/>
      <c r="C88" s="231"/>
      <c r="D88" s="232"/>
      <c r="E88" s="127"/>
    </row>
    <row r="89" spans="1:5" ht="12.75">
      <c r="A89" s="221"/>
      <c r="B89" s="230"/>
      <c r="C89" s="231"/>
      <c r="D89" s="232"/>
      <c r="E89" s="127"/>
    </row>
    <row r="90" spans="1:5" ht="12.75">
      <c r="A90" s="221"/>
      <c r="B90" s="230"/>
      <c r="C90" s="231"/>
      <c r="D90" s="232"/>
      <c r="E90" s="127"/>
    </row>
    <row r="91" spans="1:5" ht="12.75">
      <c r="A91" s="221"/>
      <c r="B91" s="230"/>
      <c r="C91" s="231"/>
      <c r="D91" s="232"/>
      <c r="E91" s="127"/>
    </row>
    <row r="92" spans="1:5" ht="12.75">
      <c r="A92" s="221"/>
      <c r="B92" s="230"/>
      <c r="C92" s="231"/>
      <c r="D92" s="232"/>
      <c r="E92" s="127"/>
    </row>
    <row r="93" spans="1:5" ht="12.75">
      <c r="A93" s="221"/>
      <c r="B93" s="230"/>
      <c r="C93" s="231"/>
      <c r="D93" s="232"/>
      <c r="E93" s="127"/>
    </row>
    <row r="94" spans="1:5" ht="12.75">
      <c r="A94" s="221"/>
      <c r="B94" s="230"/>
      <c r="C94" s="231"/>
      <c r="D94" s="232"/>
      <c r="E94" s="127"/>
    </row>
    <row r="95" spans="1:5" ht="12.75">
      <c r="A95" s="221"/>
      <c r="B95" s="230"/>
      <c r="C95" s="231"/>
      <c r="D95" s="232"/>
      <c r="E95" s="127"/>
    </row>
    <row r="96" spans="1:5" ht="12.75">
      <c r="A96" s="221"/>
      <c r="B96" s="230"/>
      <c r="C96" s="231"/>
      <c r="D96" s="232"/>
      <c r="E96" s="127"/>
    </row>
    <row r="97" spans="1:5" ht="12.75">
      <c r="A97" s="221"/>
      <c r="B97" s="230"/>
      <c r="C97" s="231"/>
      <c r="D97" s="232"/>
      <c r="E97" s="127"/>
    </row>
    <row r="98" spans="1:5" ht="12.75">
      <c r="A98" s="221"/>
      <c r="B98" s="230"/>
      <c r="C98" s="231"/>
      <c r="D98" s="232"/>
      <c r="E98" s="127"/>
    </row>
    <row r="99" spans="1:5" ht="12.75">
      <c r="A99" s="221"/>
      <c r="B99" s="230"/>
      <c r="C99" s="231"/>
      <c r="D99" s="232"/>
      <c r="E99" s="127"/>
    </row>
    <row r="100" spans="1:5" ht="12.75">
      <c r="A100" s="221"/>
      <c r="B100" s="230"/>
      <c r="C100" s="231"/>
      <c r="D100" s="232"/>
      <c r="E100" s="127"/>
    </row>
    <row r="101" spans="1:5" ht="12.75">
      <c r="A101" s="221"/>
      <c r="B101" s="230"/>
      <c r="C101" s="231"/>
      <c r="D101" s="232"/>
      <c r="E101" s="127"/>
    </row>
    <row r="102" spans="1:5" ht="12.75">
      <c r="A102" s="221"/>
      <c r="B102" s="230"/>
      <c r="C102" s="231"/>
      <c r="D102" s="232"/>
      <c r="E102" s="127"/>
    </row>
    <row r="103" spans="1:5" ht="12.75">
      <c r="A103" s="221"/>
      <c r="B103" s="230"/>
      <c r="C103" s="231"/>
      <c r="D103" s="232"/>
      <c r="E103" s="127"/>
    </row>
    <row r="104" spans="1:5" ht="12.75">
      <c r="A104" s="221"/>
      <c r="B104" s="230"/>
      <c r="C104" s="231"/>
      <c r="D104" s="232"/>
      <c r="E104" s="127"/>
    </row>
    <row r="105" spans="1:5" ht="12.75">
      <c r="A105" s="221"/>
      <c r="B105" s="230"/>
      <c r="C105" s="231"/>
      <c r="D105" s="232"/>
      <c r="E105" s="127"/>
    </row>
    <row r="106" spans="1:5" ht="12.75">
      <c r="A106" s="221"/>
      <c r="B106" s="91"/>
      <c r="C106" s="12"/>
      <c r="D106" s="92"/>
      <c r="E106" s="126"/>
    </row>
    <row r="107" spans="1:6" s="52" customFormat="1" ht="12.75">
      <c r="A107" s="241"/>
      <c r="B107" s="233" t="s">
        <v>395</v>
      </c>
      <c r="C107" s="234"/>
      <c r="D107" s="235"/>
      <c r="E107" s="237"/>
      <c r="F107" s="96">
        <f>SUM(F73:F106)</f>
        <v>0</v>
      </c>
    </row>
  </sheetData>
  <sheetProtection/>
  <printOptions/>
  <pageMargins left="0.984251968503937" right="0.984251968503937" top="0.984251968503937" bottom="0.984251968503937" header="0.5118110236220472" footer="0.5118110236220472"/>
  <pageSetup horizontalDpi="600" verticalDpi="600" orientation="portrait" paperSize="9" r:id="rId1"/>
  <headerFooter alignWithMargins="0">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7.xml><?xml version="1.0" encoding="utf-8"?>
<worksheet xmlns="http://schemas.openxmlformats.org/spreadsheetml/2006/main" xmlns:r="http://schemas.openxmlformats.org/officeDocument/2006/relationships">
  <sheetPr>
    <tabColor rgb="FF00B050"/>
  </sheetPr>
  <dimension ref="A1:F79"/>
  <sheetViews>
    <sheetView view="pageBreakPreview" zoomScale="89" zoomScaleNormal="70" zoomScaleSheetLayoutView="89" workbookViewId="0" topLeftCell="A47">
      <selection activeCell="B67" sqref="B67"/>
    </sheetView>
  </sheetViews>
  <sheetFormatPr defaultColWidth="9.140625" defaultRowHeight="12.75"/>
  <cols>
    <col min="1" max="1" width="4.57421875" style="242" customWidth="1"/>
    <col min="2" max="2" width="45.00390625" style="14" customWidth="1"/>
    <col min="3" max="4" width="5.8515625" style="6" customWidth="1"/>
    <col min="5" max="5" width="12.28125" style="144" bestFit="1" customWidth="1"/>
    <col min="6" max="6" width="12.28125" style="85" bestFit="1" customWidth="1"/>
    <col min="7" max="16384" width="9.140625" style="6" customWidth="1"/>
  </cols>
  <sheetData>
    <row r="1" spans="1:6" s="40" customFormat="1" ht="12.75">
      <c r="A1" s="238" t="s">
        <v>47</v>
      </c>
      <c r="B1" s="35" t="s">
        <v>68</v>
      </c>
      <c r="C1" s="34" t="s">
        <v>223</v>
      </c>
      <c r="D1" s="36" t="s">
        <v>224</v>
      </c>
      <c r="E1" s="122" t="s">
        <v>71</v>
      </c>
      <c r="F1" s="82" t="s">
        <v>225</v>
      </c>
    </row>
    <row r="2" spans="1:6" ht="12.75">
      <c r="A2" s="239"/>
      <c r="B2" s="38"/>
      <c r="C2" s="29"/>
      <c r="D2" s="30"/>
      <c r="E2" s="142" t="s">
        <v>22</v>
      </c>
      <c r="F2" s="83" t="s">
        <v>22</v>
      </c>
    </row>
    <row r="3" spans="1:5" ht="12.75">
      <c r="A3" s="221"/>
      <c r="B3" s="11"/>
      <c r="C3" s="7"/>
      <c r="D3" s="9"/>
      <c r="E3" s="126"/>
    </row>
    <row r="4" spans="1:5" ht="12.75">
      <c r="A4" s="221"/>
      <c r="B4" s="66" t="s">
        <v>383</v>
      </c>
      <c r="C4" s="7"/>
      <c r="D4" s="9"/>
      <c r="E4" s="126"/>
    </row>
    <row r="5" spans="1:5" ht="12.75">
      <c r="A5" s="221"/>
      <c r="B5" s="33"/>
      <c r="C5" s="7"/>
      <c r="D5" s="9"/>
      <c r="E5" s="126"/>
    </row>
    <row r="6" spans="1:5" ht="102" customHeight="1">
      <c r="A6" s="221"/>
      <c r="B6" s="24" t="s">
        <v>285</v>
      </c>
      <c r="C6" s="7"/>
      <c r="D6" s="9"/>
      <c r="E6" s="126"/>
    </row>
    <row r="7" spans="1:5" ht="12.75">
      <c r="A7" s="221"/>
      <c r="B7" s="24"/>
      <c r="C7" s="7"/>
      <c r="D7" s="9"/>
      <c r="E7" s="126"/>
    </row>
    <row r="8" spans="1:5" ht="12.75">
      <c r="A8" s="221"/>
      <c r="B8" s="66" t="s">
        <v>467</v>
      </c>
      <c r="C8" s="7"/>
      <c r="D8" s="9"/>
      <c r="E8" s="126"/>
    </row>
    <row r="9" spans="1:5" ht="12.75">
      <c r="A9" s="221"/>
      <c r="B9" s="11"/>
      <c r="C9" s="7"/>
      <c r="D9" s="9"/>
      <c r="E9" s="126"/>
    </row>
    <row r="10" spans="1:5" ht="106.5" customHeight="1">
      <c r="A10" s="221"/>
      <c r="B10" s="181" t="s">
        <v>466</v>
      </c>
      <c r="C10" s="7"/>
      <c r="D10" s="7"/>
      <c r="E10" s="126"/>
    </row>
    <row r="11" spans="1:5" ht="12.75" customHeight="1">
      <c r="A11" s="221"/>
      <c r="B11" s="106"/>
      <c r="C11" s="7"/>
      <c r="D11" s="9"/>
      <c r="E11" s="126"/>
    </row>
    <row r="12" spans="1:6" ht="14.25" customHeight="1">
      <c r="A12" s="221" t="s">
        <v>174</v>
      </c>
      <c r="B12" s="11" t="s">
        <v>211</v>
      </c>
      <c r="C12" s="7" t="s">
        <v>114</v>
      </c>
      <c r="D12" s="7">
        <f>'Bill No. 4 Downtakings'!D14</f>
        <v>253</v>
      </c>
      <c r="E12" s="209"/>
      <c r="F12" s="85">
        <f>D12*E12</f>
        <v>0</v>
      </c>
    </row>
    <row r="13" spans="1:5" ht="12.75">
      <c r="A13" s="221"/>
      <c r="B13" s="11"/>
      <c r="C13" s="7"/>
      <c r="D13" s="9"/>
      <c r="E13" s="126"/>
    </row>
    <row r="14" spans="1:6" ht="15.75" customHeight="1">
      <c r="A14" s="221" t="s">
        <v>175</v>
      </c>
      <c r="B14" s="11" t="s">
        <v>502</v>
      </c>
      <c r="C14" s="7" t="s">
        <v>98</v>
      </c>
      <c r="D14" s="9">
        <v>10</v>
      </c>
      <c r="E14" s="209"/>
      <c r="F14" s="85">
        <f>D14*E14</f>
        <v>0</v>
      </c>
    </row>
    <row r="15" spans="1:5" ht="15.75" customHeight="1">
      <c r="A15" s="221"/>
      <c r="B15" s="11"/>
      <c r="C15" s="7"/>
      <c r="D15" s="9"/>
      <c r="E15" s="127"/>
    </row>
    <row r="16" spans="1:6" ht="15.75" customHeight="1">
      <c r="A16" s="221" t="s">
        <v>176</v>
      </c>
      <c r="B16" s="11" t="s">
        <v>499</v>
      </c>
      <c r="C16" s="7" t="s">
        <v>500</v>
      </c>
      <c r="D16" s="9">
        <v>43</v>
      </c>
      <c r="E16" s="209"/>
      <c r="F16" s="85">
        <f>D16*E16</f>
        <v>0</v>
      </c>
    </row>
    <row r="17" spans="1:5" ht="15.75" customHeight="1">
      <c r="A17" s="221"/>
      <c r="B17" s="11"/>
      <c r="C17" s="7"/>
      <c r="D17" s="9"/>
      <c r="E17" s="127"/>
    </row>
    <row r="18" spans="1:6" ht="15.75" customHeight="1">
      <c r="A18" s="221" t="s">
        <v>177</v>
      </c>
      <c r="B18" s="11" t="s">
        <v>501</v>
      </c>
      <c r="C18" s="7" t="s">
        <v>142</v>
      </c>
      <c r="D18" s="9">
        <v>5</v>
      </c>
      <c r="E18" s="209"/>
      <c r="F18" s="85">
        <f>D18*E18</f>
        <v>0</v>
      </c>
    </row>
    <row r="19" spans="1:5" ht="12.75">
      <c r="A19" s="221"/>
      <c r="B19" s="11"/>
      <c r="C19" s="7"/>
      <c r="D19" s="9"/>
      <c r="E19" s="126"/>
    </row>
    <row r="20" spans="1:5" ht="12.75">
      <c r="A20" s="221"/>
      <c r="B20" s="66" t="s">
        <v>229</v>
      </c>
      <c r="C20" s="7"/>
      <c r="D20" s="9"/>
      <c r="E20" s="126"/>
    </row>
    <row r="21" spans="1:5" ht="12.75">
      <c r="A21" s="221"/>
      <c r="B21" s="11"/>
      <c r="C21" s="7"/>
      <c r="D21" s="9"/>
      <c r="E21" s="126"/>
    </row>
    <row r="22" spans="1:5" ht="54" customHeight="1">
      <c r="A22" s="221"/>
      <c r="B22" s="17" t="s">
        <v>468</v>
      </c>
      <c r="C22" s="7"/>
      <c r="D22" s="9"/>
      <c r="E22" s="126"/>
    </row>
    <row r="23" spans="1:5" ht="15.75" customHeight="1">
      <c r="A23" s="221"/>
      <c r="B23" s="11"/>
      <c r="C23" s="7"/>
      <c r="D23" s="9"/>
      <c r="E23" s="126"/>
    </row>
    <row r="24" spans="1:6" ht="14.25" customHeight="1">
      <c r="A24" s="221" t="s">
        <v>178</v>
      </c>
      <c r="B24" s="11" t="s">
        <v>186</v>
      </c>
      <c r="C24" s="7" t="s">
        <v>114</v>
      </c>
      <c r="D24" s="7">
        <f>D12</f>
        <v>253</v>
      </c>
      <c r="E24" s="209"/>
      <c r="F24" s="85">
        <f>D24*E24</f>
        <v>0</v>
      </c>
    </row>
    <row r="25" spans="1:5" ht="14.25" customHeight="1">
      <c r="A25" s="221"/>
      <c r="B25" s="11"/>
      <c r="C25" s="7"/>
      <c r="D25" s="9"/>
      <c r="E25" s="126"/>
    </row>
    <row r="26" spans="1:5" ht="12.75">
      <c r="A26" s="221"/>
      <c r="B26" s="66" t="s">
        <v>230</v>
      </c>
      <c r="C26" s="7"/>
      <c r="D26" s="9"/>
      <c r="E26" s="126"/>
    </row>
    <row r="27" spans="1:5" ht="12.75">
      <c r="A27" s="221"/>
      <c r="B27" s="11"/>
      <c r="C27" s="7"/>
      <c r="D27" s="9"/>
      <c r="E27" s="126"/>
    </row>
    <row r="28" spans="1:5" ht="63.75">
      <c r="A28" s="221"/>
      <c r="B28" s="17" t="s">
        <v>503</v>
      </c>
      <c r="C28" s="7"/>
      <c r="D28" s="9"/>
      <c r="E28" s="126"/>
    </row>
    <row r="29" spans="1:5" ht="12.75">
      <c r="A29" s="221"/>
      <c r="B29" s="11"/>
      <c r="C29" s="7"/>
      <c r="D29" s="9"/>
      <c r="E29" s="126"/>
    </row>
    <row r="30" spans="1:6" ht="12.75">
      <c r="A30" s="221" t="s">
        <v>179</v>
      </c>
      <c r="B30" s="11" t="s">
        <v>170</v>
      </c>
      <c r="C30" s="7" t="s">
        <v>142</v>
      </c>
      <c r="D30" s="92">
        <v>20</v>
      </c>
      <c r="E30" s="209"/>
      <c r="F30" s="85">
        <f>D30*E30</f>
        <v>0</v>
      </c>
    </row>
    <row r="31" spans="1:5" ht="12.75">
      <c r="A31" s="221"/>
      <c r="B31" s="11"/>
      <c r="C31" s="7"/>
      <c r="D31" s="92"/>
      <c r="E31" s="127"/>
    </row>
    <row r="32" spans="1:5" ht="12.75">
      <c r="A32" s="221"/>
      <c r="B32" s="27"/>
      <c r="C32" s="7"/>
      <c r="D32" s="92"/>
      <c r="E32" s="127"/>
    </row>
    <row r="33" spans="1:5" ht="12.75">
      <c r="A33" s="221"/>
      <c r="B33" s="27"/>
      <c r="C33" s="7"/>
      <c r="D33" s="92"/>
      <c r="E33" s="127"/>
    </row>
    <row r="34" spans="1:5" ht="12.75">
      <c r="A34" s="221"/>
      <c r="B34" s="27"/>
      <c r="C34" s="7"/>
      <c r="D34" s="92"/>
      <c r="E34" s="127"/>
    </row>
    <row r="35" spans="1:6" ht="12.75">
      <c r="A35" s="221"/>
      <c r="B35" s="24"/>
      <c r="C35" s="7"/>
      <c r="D35" s="9"/>
      <c r="E35" s="126"/>
      <c r="F35" s="86"/>
    </row>
    <row r="36" spans="1:6" s="52" customFormat="1" ht="12.75">
      <c r="A36" s="240"/>
      <c r="B36" s="37" t="s">
        <v>215</v>
      </c>
      <c r="C36" s="18"/>
      <c r="D36" s="19"/>
      <c r="E36" s="128"/>
      <c r="F36" s="87">
        <f>SUM(F12:F35)</f>
        <v>0</v>
      </c>
    </row>
    <row r="37" spans="1:6" ht="12.75">
      <c r="A37" s="221"/>
      <c r="B37" s="31" t="s">
        <v>216</v>
      </c>
      <c r="C37" s="7"/>
      <c r="D37" s="9"/>
      <c r="E37" s="126"/>
      <c r="F37" s="85">
        <f>F36</f>
        <v>0</v>
      </c>
    </row>
    <row r="38" spans="1:6" ht="12.75">
      <c r="A38" s="221"/>
      <c r="B38" s="31"/>
      <c r="C38" s="7"/>
      <c r="D38" s="9"/>
      <c r="E38" s="126"/>
      <c r="F38" s="87"/>
    </row>
    <row r="39" spans="1:5" ht="12.75">
      <c r="A39" s="221"/>
      <c r="B39" s="66"/>
      <c r="C39" s="7"/>
      <c r="D39" s="9"/>
      <c r="E39" s="126"/>
    </row>
    <row r="40" spans="1:5" ht="12.75">
      <c r="A40" s="221"/>
      <c r="B40" s="66" t="s">
        <v>105</v>
      </c>
      <c r="C40" s="7"/>
      <c r="D40" s="9"/>
      <c r="E40" s="126"/>
    </row>
    <row r="41" spans="1:5" ht="12.75">
      <c r="A41" s="221"/>
      <c r="B41" s="11"/>
      <c r="C41" s="7"/>
      <c r="D41" s="9"/>
      <c r="E41" s="126"/>
    </row>
    <row r="42" spans="1:6" ht="51">
      <c r="A42" s="221" t="s">
        <v>174</v>
      </c>
      <c r="B42" s="11" t="s">
        <v>348</v>
      </c>
      <c r="C42" s="7" t="s">
        <v>142</v>
      </c>
      <c r="D42" s="9">
        <v>1</v>
      </c>
      <c r="E42" s="209"/>
      <c r="F42" s="85">
        <f>D42*E42</f>
        <v>0</v>
      </c>
    </row>
    <row r="43" spans="1:5" ht="12.75">
      <c r="A43" s="221"/>
      <c r="B43" s="11"/>
      <c r="C43" s="7"/>
      <c r="D43" s="9"/>
      <c r="E43" s="126"/>
    </row>
    <row r="44" spans="1:5" ht="12.75">
      <c r="A44" s="221"/>
      <c r="B44" s="66" t="s">
        <v>231</v>
      </c>
      <c r="C44" s="7"/>
      <c r="D44" s="9"/>
      <c r="E44" s="126"/>
    </row>
    <row r="45" spans="1:5" ht="12.75">
      <c r="A45" s="221"/>
      <c r="B45" s="11"/>
      <c r="C45" s="7"/>
      <c r="D45" s="9"/>
      <c r="E45" s="126"/>
    </row>
    <row r="46" spans="1:5" ht="38.25">
      <c r="A46" s="221"/>
      <c r="B46" s="17" t="s">
        <v>538</v>
      </c>
      <c r="C46" s="7"/>
      <c r="D46" s="9"/>
      <c r="E46" s="126"/>
    </row>
    <row r="47" spans="1:5" ht="12.75">
      <c r="A47" s="221"/>
      <c r="B47" s="11"/>
      <c r="C47" s="7"/>
      <c r="D47" s="9"/>
      <c r="E47" s="126"/>
    </row>
    <row r="48" spans="1:6" ht="12.75">
      <c r="A48" s="221" t="s">
        <v>175</v>
      </c>
      <c r="B48" s="11" t="s">
        <v>211</v>
      </c>
      <c r="C48" s="7" t="s">
        <v>98</v>
      </c>
      <c r="D48" s="9">
        <v>1</v>
      </c>
      <c r="E48" s="209"/>
      <c r="F48" s="85">
        <f>D48*E48</f>
        <v>0</v>
      </c>
    </row>
    <row r="49" spans="1:5" ht="12.75">
      <c r="A49" s="221"/>
      <c r="B49" s="11"/>
      <c r="C49" s="7"/>
      <c r="D49" s="9"/>
      <c r="E49" s="126"/>
    </row>
    <row r="50" spans="1:5" ht="38.25">
      <c r="A50" s="221"/>
      <c r="B50" s="17" t="s">
        <v>421</v>
      </c>
      <c r="C50" s="7"/>
      <c r="D50" s="9"/>
      <c r="E50" s="126"/>
    </row>
    <row r="51" spans="1:5" ht="12.75">
      <c r="A51" s="221"/>
      <c r="B51" s="11"/>
      <c r="C51" s="7"/>
      <c r="D51" s="9"/>
      <c r="E51" s="126"/>
    </row>
    <row r="52" spans="1:6" ht="12.75">
      <c r="A52" s="221" t="s">
        <v>176</v>
      </c>
      <c r="B52" s="11" t="s">
        <v>211</v>
      </c>
      <c r="C52" s="7" t="s">
        <v>98</v>
      </c>
      <c r="D52" s="9">
        <v>10</v>
      </c>
      <c r="E52" s="209"/>
      <c r="F52" s="85">
        <f>D52*E52</f>
        <v>0</v>
      </c>
    </row>
    <row r="53" spans="1:5" ht="12.75">
      <c r="A53" s="221"/>
      <c r="B53" s="11"/>
      <c r="C53" s="7"/>
      <c r="D53" s="9"/>
      <c r="E53" s="126"/>
    </row>
    <row r="54" spans="1:5" ht="25.5">
      <c r="A54" s="221"/>
      <c r="B54" s="17" t="s">
        <v>440</v>
      </c>
      <c r="C54" s="7"/>
      <c r="D54" s="9"/>
      <c r="E54" s="126"/>
    </row>
    <row r="55" spans="1:5" ht="12.75">
      <c r="A55" s="221"/>
      <c r="B55" s="2"/>
      <c r="C55" s="7"/>
      <c r="D55" s="9"/>
      <c r="E55" s="126"/>
    </row>
    <row r="56" spans="1:6" ht="12.75">
      <c r="A56" s="221" t="s">
        <v>177</v>
      </c>
      <c r="B56" s="11" t="s">
        <v>211</v>
      </c>
      <c r="C56" s="7" t="s">
        <v>98</v>
      </c>
      <c r="D56" s="9">
        <v>1</v>
      </c>
      <c r="E56" s="209"/>
      <c r="F56" s="85">
        <f>D56*E56</f>
        <v>0</v>
      </c>
    </row>
    <row r="57" spans="1:5" ht="12.75">
      <c r="A57" s="221"/>
      <c r="B57" s="2"/>
      <c r="C57" s="7"/>
      <c r="D57" s="9"/>
      <c r="E57" s="126"/>
    </row>
    <row r="58" spans="1:5" ht="12.75">
      <c r="A58" s="221"/>
      <c r="B58" s="66" t="s">
        <v>679</v>
      </c>
      <c r="C58" s="7"/>
      <c r="D58" s="9"/>
      <c r="E58" s="126"/>
    </row>
    <row r="59" spans="1:5" ht="12.75">
      <c r="A59" s="221"/>
      <c r="B59" s="2"/>
      <c r="C59" s="7"/>
      <c r="D59" s="9"/>
      <c r="E59" s="126"/>
    </row>
    <row r="60" spans="1:5" ht="38.25">
      <c r="A60" s="221"/>
      <c r="B60" s="17" t="s">
        <v>441</v>
      </c>
      <c r="C60" s="7"/>
      <c r="D60" s="9"/>
      <c r="E60" s="126"/>
    </row>
    <row r="61" spans="1:5" ht="12.75">
      <c r="A61" s="221"/>
      <c r="B61" s="2"/>
      <c r="C61" s="7"/>
      <c r="D61" s="9"/>
      <c r="E61" s="126"/>
    </row>
    <row r="62" spans="1:6" ht="12.75">
      <c r="A62" s="221" t="s">
        <v>178</v>
      </c>
      <c r="B62" s="11" t="s">
        <v>442</v>
      </c>
      <c r="C62" s="7" t="s">
        <v>141</v>
      </c>
      <c r="D62" s="9">
        <v>9</v>
      </c>
      <c r="E62" s="209"/>
      <c r="F62" s="85">
        <f>D62*E62</f>
        <v>0</v>
      </c>
    </row>
    <row r="63" spans="1:5" ht="12.75">
      <c r="A63" s="221"/>
      <c r="B63" s="2"/>
      <c r="C63" s="7"/>
      <c r="D63" s="9"/>
      <c r="E63" s="126"/>
    </row>
    <row r="64" spans="1:5" ht="12.75">
      <c r="A64" s="221"/>
      <c r="B64" s="66" t="s">
        <v>556</v>
      </c>
      <c r="C64" s="7"/>
      <c r="D64" s="9"/>
      <c r="E64" s="126"/>
    </row>
    <row r="65" spans="1:5" ht="12.75">
      <c r="A65" s="221"/>
      <c r="B65" s="11"/>
      <c r="C65" s="7"/>
      <c r="D65" s="9"/>
      <c r="E65" s="126"/>
    </row>
    <row r="66" spans="1:6" ht="52.5" customHeight="1">
      <c r="A66" s="221" t="s">
        <v>179</v>
      </c>
      <c r="B66" s="11" t="s">
        <v>686</v>
      </c>
      <c r="C66" s="7" t="s">
        <v>84</v>
      </c>
      <c r="D66" s="9">
        <v>1</v>
      </c>
      <c r="E66" s="126">
        <v>10500</v>
      </c>
      <c r="F66" s="85">
        <f>D66*E66</f>
        <v>10500</v>
      </c>
    </row>
    <row r="67" spans="1:5" ht="12.75">
      <c r="A67" s="221"/>
      <c r="B67" s="66"/>
      <c r="C67" s="7"/>
      <c r="D67" s="9"/>
      <c r="E67" s="126"/>
    </row>
    <row r="68" spans="1:5" ht="12.75">
      <c r="A68" s="221"/>
      <c r="B68" s="66"/>
      <c r="C68" s="7"/>
      <c r="D68" s="9"/>
      <c r="E68" s="126"/>
    </row>
    <row r="69" spans="1:5" ht="12.75">
      <c r="A69" s="221"/>
      <c r="B69" s="66"/>
      <c r="C69" s="7"/>
      <c r="D69" s="9"/>
      <c r="E69" s="126"/>
    </row>
    <row r="70" spans="1:5" ht="12.75">
      <c r="A70" s="221"/>
      <c r="B70" s="66"/>
      <c r="C70" s="7"/>
      <c r="D70" s="9"/>
      <c r="E70" s="126"/>
    </row>
    <row r="71" spans="1:5" ht="12.75">
      <c r="A71" s="221"/>
      <c r="B71" s="66"/>
      <c r="C71" s="7"/>
      <c r="D71" s="9"/>
      <c r="E71" s="126"/>
    </row>
    <row r="72" spans="1:5" ht="12.75">
      <c r="A72" s="221"/>
      <c r="B72" s="66"/>
      <c r="C72" s="7"/>
      <c r="D72" s="9"/>
      <c r="E72" s="126"/>
    </row>
    <row r="73" spans="1:5" ht="12.75">
      <c r="A73" s="221"/>
      <c r="B73" s="11"/>
      <c r="C73" s="7"/>
      <c r="D73" s="9"/>
      <c r="E73" s="126"/>
    </row>
    <row r="74" spans="1:5" ht="12.75">
      <c r="A74" s="221"/>
      <c r="B74" s="176"/>
      <c r="C74" s="12"/>
      <c r="D74" s="92"/>
      <c r="E74" s="126"/>
    </row>
    <row r="75" spans="1:5" ht="12.75">
      <c r="A75" s="221"/>
      <c r="B75" s="11"/>
      <c r="C75" s="7"/>
      <c r="D75" s="9"/>
      <c r="E75" s="127"/>
    </row>
    <row r="76" spans="1:5" ht="12.75">
      <c r="A76" s="221"/>
      <c r="B76" s="11"/>
      <c r="C76" s="7"/>
      <c r="D76" s="9"/>
      <c r="E76" s="127"/>
    </row>
    <row r="77" spans="1:5" ht="12.75">
      <c r="A77" s="221"/>
      <c r="B77" s="2"/>
      <c r="C77" s="7"/>
      <c r="D77" s="9"/>
      <c r="E77" s="126"/>
    </row>
    <row r="78" spans="1:5" ht="12.75">
      <c r="A78" s="221"/>
      <c r="B78" s="2"/>
      <c r="C78" s="7"/>
      <c r="D78" s="9"/>
      <c r="E78" s="126"/>
    </row>
    <row r="79" spans="1:6" s="52" customFormat="1" ht="12.75">
      <c r="A79" s="241"/>
      <c r="B79" s="233" t="s">
        <v>115</v>
      </c>
      <c r="C79" s="234"/>
      <c r="D79" s="235"/>
      <c r="E79" s="237"/>
      <c r="F79" s="243">
        <f>SUM(F37:F78)</f>
        <v>10500</v>
      </c>
    </row>
  </sheetData>
  <sheetProtection/>
  <printOptions/>
  <pageMargins left="0.984251968503937" right="0.984251968503937" top="0.984251968503937" bottom="0.984251968503937" header="0.5118110236220472" footer="0.5118110236220472"/>
  <pageSetup horizontalDpi="600" verticalDpi="600" orientation="portrait" paperSize="9" scale="95" r:id="rId1"/>
  <headerFooter alignWithMargins="0">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8.xml><?xml version="1.0" encoding="utf-8"?>
<worksheet xmlns="http://schemas.openxmlformats.org/spreadsheetml/2006/main" xmlns:r="http://schemas.openxmlformats.org/officeDocument/2006/relationships">
  <sheetPr>
    <tabColor rgb="FF00B050"/>
  </sheetPr>
  <dimension ref="A1:AE98"/>
  <sheetViews>
    <sheetView view="pageBreakPreview" zoomScale="87" zoomScaleSheetLayoutView="87" workbookViewId="0" topLeftCell="A1">
      <selection activeCell="G9" sqref="G9:AD19"/>
    </sheetView>
  </sheetViews>
  <sheetFormatPr defaultColWidth="9.140625" defaultRowHeight="12.75"/>
  <cols>
    <col min="1" max="1" width="5.8515625" style="337" customWidth="1"/>
    <col min="2" max="2" width="49.00390625" style="316" customWidth="1"/>
    <col min="3" max="4" width="6.8515625" style="288" customWidth="1"/>
    <col min="5" max="5" width="10.421875" style="324" customWidth="1"/>
    <col min="6" max="6" width="12.57421875" style="290" customWidth="1"/>
    <col min="7" max="7" width="10.421875" style="286" customWidth="1"/>
    <col min="8" max="8" width="10.28125" style="355" hidden="1" customWidth="1"/>
    <col min="9" max="10" width="10.28125" style="286" hidden="1" customWidth="1"/>
    <col min="11" max="11" width="9.8515625" style="286" hidden="1" customWidth="1"/>
    <col min="12" max="12" width="10.28125" style="286" hidden="1" customWidth="1"/>
    <col min="13" max="13" width="10.140625" style="286" hidden="1" customWidth="1"/>
    <col min="14" max="15" width="10.28125" style="286" hidden="1" customWidth="1"/>
    <col min="16" max="16" width="10.28125" style="355" hidden="1" customWidth="1"/>
    <col min="17" max="17" width="9.7109375" style="286" hidden="1" customWidth="1"/>
    <col min="18" max="18" width="10.28125" style="286" hidden="1" customWidth="1"/>
    <col min="19" max="19" width="9.7109375" style="286" hidden="1" customWidth="1"/>
    <col min="20" max="20" width="10.28125" style="286" hidden="1" customWidth="1"/>
    <col min="21" max="21" width="10.00390625" style="286" hidden="1" customWidth="1"/>
    <col min="22" max="24" width="10.28125" style="286" hidden="1" customWidth="1"/>
    <col min="25" max="25" width="10.140625" style="286" hidden="1" customWidth="1"/>
    <col min="26" max="26" width="8.7109375" style="286" hidden="1" customWidth="1"/>
    <col min="27" max="27" width="0" style="286" hidden="1" customWidth="1"/>
    <col min="28" max="16384" width="9.140625" style="286" customWidth="1"/>
  </cols>
  <sheetData>
    <row r="1" spans="1:27" s="283" customFormat="1" ht="13.5" thickTop="1">
      <c r="A1" s="280" t="s">
        <v>47</v>
      </c>
      <c r="B1" s="317" t="s">
        <v>68</v>
      </c>
      <c r="C1" s="280" t="s">
        <v>223</v>
      </c>
      <c r="D1" s="280" t="s">
        <v>224</v>
      </c>
      <c r="E1" s="318" t="s">
        <v>71</v>
      </c>
      <c r="F1" s="282" t="s">
        <v>225</v>
      </c>
      <c r="G1" s="319"/>
      <c r="H1" s="475" t="s">
        <v>469</v>
      </c>
      <c r="I1" s="470"/>
      <c r="J1" s="469" t="s">
        <v>470</v>
      </c>
      <c r="K1" s="470"/>
      <c r="L1" s="469" t="s">
        <v>471</v>
      </c>
      <c r="M1" s="470"/>
      <c r="N1" s="469" t="s">
        <v>472</v>
      </c>
      <c r="O1" s="470"/>
      <c r="P1" s="469" t="s">
        <v>473</v>
      </c>
      <c r="Q1" s="470"/>
      <c r="R1" s="469" t="s">
        <v>474</v>
      </c>
      <c r="S1" s="470"/>
      <c r="T1" s="469" t="s">
        <v>475</v>
      </c>
      <c r="U1" s="470"/>
      <c r="V1" s="469" t="s">
        <v>476</v>
      </c>
      <c r="W1" s="470"/>
      <c r="X1" s="469" t="s">
        <v>477</v>
      </c>
      <c r="Y1" s="470"/>
      <c r="Z1" s="473" t="s">
        <v>478</v>
      </c>
      <c r="AA1" s="283" t="s">
        <v>225</v>
      </c>
    </row>
    <row r="2" spans="1:26" ht="12.75">
      <c r="A2" s="284"/>
      <c r="B2" s="320"/>
      <c r="C2" s="284"/>
      <c r="D2" s="284"/>
      <c r="E2" s="321" t="s">
        <v>22</v>
      </c>
      <c r="F2" s="285" t="s">
        <v>22</v>
      </c>
      <c r="G2" s="322"/>
      <c r="H2" s="476"/>
      <c r="I2" s="472"/>
      <c r="J2" s="471"/>
      <c r="K2" s="472"/>
      <c r="L2" s="471"/>
      <c r="M2" s="472"/>
      <c r="N2" s="471"/>
      <c r="O2" s="472"/>
      <c r="P2" s="471"/>
      <c r="Q2" s="472"/>
      <c r="R2" s="471"/>
      <c r="S2" s="472"/>
      <c r="T2" s="471"/>
      <c r="U2" s="472"/>
      <c r="V2" s="471"/>
      <c r="W2" s="472"/>
      <c r="X2" s="471"/>
      <c r="Y2" s="472"/>
      <c r="Z2" s="474"/>
    </row>
    <row r="3" spans="1:26" ht="12.75">
      <c r="A3" s="288"/>
      <c r="B3" s="323"/>
      <c r="G3" s="325"/>
      <c r="H3" s="326"/>
      <c r="I3" s="326"/>
      <c r="J3" s="326"/>
      <c r="K3" s="326"/>
      <c r="L3" s="327"/>
      <c r="M3" s="326"/>
      <c r="N3" s="288"/>
      <c r="O3" s="326"/>
      <c r="P3" s="326"/>
      <c r="Q3" s="326"/>
      <c r="R3" s="288"/>
      <c r="S3" s="326"/>
      <c r="T3" s="288"/>
      <c r="U3" s="326"/>
      <c r="V3" s="288"/>
      <c r="W3" s="326"/>
      <c r="X3" s="288"/>
      <c r="Y3" s="326"/>
      <c r="Z3" s="328"/>
    </row>
    <row r="4" spans="1:26" ht="12.75">
      <c r="A4" s="288"/>
      <c r="B4" s="329" t="s">
        <v>384</v>
      </c>
      <c r="G4" s="325"/>
      <c r="H4" s="326"/>
      <c r="I4" s="326"/>
      <c r="J4" s="326"/>
      <c r="K4" s="326"/>
      <c r="L4" s="327"/>
      <c r="M4" s="326"/>
      <c r="N4" s="288"/>
      <c r="O4" s="326"/>
      <c r="P4" s="326"/>
      <c r="Q4" s="326"/>
      <c r="R4" s="288"/>
      <c r="S4" s="326"/>
      <c r="T4" s="288"/>
      <c r="U4" s="326"/>
      <c r="V4" s="288"/>
      <c r="W4" s="326"/>
      <c r="X4" s="288"/>
      <c r="Y4" s="326"/>
      <c r="Z4" s="328"/>
    </row>
    <row r="5" spans="1:26" ht="12.75">
      <c r="A5" s="288"/>
      <c r="B5" s="330"/>
      <c r="G5" s="325"/>
      <c r="H5" s="326"/>
      <c r="I5" s="326"/>
      <c r="J5" s="326"/>
      <c r="K5" s="326"/>
      <c r="L5" s="327"/>
      <c r="M5" s="326"/>
      <c r="N5" s="288"/>
      <c r="O5" s="326"/>
      <c r="P5" s="326"/>
      <c r="Q5" s="326"/>
      <c r="R5" s="288"/>
      <c r="S5" s="326"/>
      <c r="T5" s="288"/>
      <c r="U5" s="326"/>
      <c r="V5" s="288"/>
      <c r="W5" s="326"/>
      <c r="X5" s="288"/>
      <c r="Y5" s="326"/>
      <c r="Z5" s="328"/>
    </row>
    <row r="6" spans="1:26" ht="25.5">
      <c r="A6" s="288"/>
      <c r="B6" s="287" t="s">
        <v>258</v>
      </c>
      <c r="G6" s="325"/>
      <c r="H6" s="326"/>
      <c r="I6" s="326"/>
      <c r="J6" s="326"/>
      <c r="K6" s="326"/>
      <c r="L6" s="327"/>
      <c r="M6" s="326"/>
      <c r="N6" s="288"/>
      <c r="O6" s="326"/>
      <c r="P6" s="326"/>
      <c r="Q6" s="326"/>
      <c r="R6" s="288"/>
      <c r="S6" s="326"/>
      <c r="T6" s="288"/>
      <c r="U6" s="326"/>
      <c r="V6" s="288"/>
      <c r="W6" s="326"/>
      <c r="X6" s="288"/>
      <c r="Y6" s="326"/>
      <c r="Z6" s="328"/>
    </row>
    <row r="7" spans="1:26" ht="12.75">
      <c r="A7" s="288"/>
      <c r="B7" s="331"/>
      <c r="G7" s="325"/>
      <c r="H7" s="326"/>
      <c r="I7" s="326"/>
      <c r="J7" s="326"/>
      <c r="K7" s="326"/>
      <c r="L7" s="327"/>
      <c r="M7" s="326"/>
      <c r="N7" s="288"/>
      <c r="O7" s="326"/>
      <c r="P7" s="326"/>
      <c r="Q7" s="326"/>
      <c r="R7" s="288"/>
      <c r="S7" s="326"/>
      <c r="T7" s="288"/>
      <c r="U7" s="326"/>
      <c r="V7" s="288"/>
      <c r="W7" s="326"/>
      <c r="X7" s="288"/>
      <c r="Y7" s="326"/>
      <c r="Z7" s="328"/>
    </row>
    <row r="8" spans="1:26" ht="38.25">
      <c r="A8" s="288"/>
      <c r="B8" s="332" t="s">
        <v>284</v>
      </c>
      <c r="G8" s="325"/>
      <c r="H8" s="326"/>
      <c r="I8" s="326"/>
      <c r="J8" s="326"/>
      <c r="K8" s="326"/>
      <c r="L8" s="327"/>
      <c r="M8" s="326"/>
      <c r="N8" s="288"/>
      <c r="O8" s="326"/>
      <c r="P8" s="326"/>
      <c r="Q8" s="326"/>
      <c r="R8" s="288"/>
      <c r="S8" s="326"/>
      <c r="T8" s="288"/>
      <c r="U8" s="326"/>
      <c r="V8" s="288"/>
      <c r="W8" s="326"/>
      <c r="X8" s="288"/>
      <c r="Y8" s="326"/>
      <c r="Z8" s="328"/>
    </row>
    <row r="9" spans="1:26" ht="12.75">
      <c r="A9" s="288"/>
      <c r="B9" s="332"/>
      <c r="G9" s="325"/>
      <c r="H9" s="326"/>
      <c r="I9" s="326"/>
      <c r="J9" s="326"/>
      <c r="K9" s="326"/>
      <c r="L9" s="327"/>
      <c r="M9" s="326"/>
      <c r="N9" s="288"/>
      <c r="O9" s="326"/>
      <c r="P9" s="326"/>
      <c r="Q9" s="326"/>
      <c r="R9" s="288"/>
      <c r="S9" s="326"/>
      <c r="T9" s="288"/>
      <c r="U9" s="326"/>
      <c r="V9" s="288"/>
      <c r="W9" s="326"/>
      <c r="X9" s="288"/>
      <c r="Y9" s="326"/>
      <c r="Z9" s="328"/>
    </row>
    <row r="10" spans="1:26" ht="38.25">
      <c r="A10" s="288"/>
      <c r="B10" s="332" t="s">
        <v>232</v>
      </c>
      <c r="G10" s="325"/>
      <c r="H10" s="326"/>
      <c r="I10" s="326"/>
      <c r="J10" s="326"/>
      <c r="K10" s="326"/>
      <c r="L10" s="327"/>
      <c r="M10" s="326"/>
      <c r="N10" s="288"/>
      <c r="O10" s="326"/>
      <c r="P10" s="326"/>
      <c r="Q10" s="326"/>
      <c r="R10" s="288"/>
      <c r="S10" s="326"/>
      <c r="T10" s="288"/>
      <c r="U10" s="326"/>
      <c r="V10" s="288"/>
      <c r="W10" s="326"/>
      <c r="X10" s="288"/>
      <c r="Y10" s="326"/>
      <c r="Z10" s="328"/>
    </row>
    <row r="11" spans="1:26" ht="12.75">
      <c r="A11" s="288"/>
      <c r="B11" s="332"/>
      <c r="G11" s="325"/>
      <c r="H11" s="326"/>
      <c r="I11" s="326"/>
      <c r="J11" s="326"/>
      <c r="K11" s="326"/>
      <c r="L11" s="327"/>
      <c r="M11" s="326"/>
      <c r="N11" s="288"/>
      <c r="O11" s="326"/>
      <c r="P11" s="326"/>
      <c r="Q11" s="326"/>
      <c r="R11" s="288"/>
      <c r="S11" s="326"/>
      <c r="T11" s="288"/>
      <c r="U11" s="326"/>
      <c r="V11" s="288"/>
      <c r="W11" s="326"/>
      <c r="X11" s="288"/>
      <c r="Y11" s="326"/>
      <c r="Z11" s="328"/>
    </row>
    <row r="12" spans="1:26" ht="12.75">
      <c r="A12" s="288"/>
      <c r="B12" s="333" t="s">
        <v>299</v>
      </c>
      <c r="G12" s="325"/>
      <c r="H12" s="326"/>
      <c r="I12" s="326"/>
      <c r="J12" s="326"/>
      <c r="K12" s="326"/>
      <c r="L12" s="327"/>
      <c r="M12" s="326"/>
      <c r="N12" s="288"/>
      <c r="O12" s="326"/>
      <c r="P12" s="326"/>
      <c r="Q12" s="326"/>
      <c r="R12" s="288"/>
      <c r="S12" s="326"/>
      <c r="T12" s="288"/>
      <c r="U12" s="326"/>
      <c r="V12" s="288"/>
      <c r="W12" s="326"/>
      <c r="X12" s="288"/>
      <c r="Y12" s="326"/>
      <c r="Z12" s="328"/>
    </row>
    <row r="13" spans="1:26" ht="12.75">
      <c r="A13" s="288"/>
      <c r="B13" s="332"/>
      <c r="G13" s="325"/>
      <c r="H13" s="326"/>
      <c r="I13" s="326"/>
      <c r="J13" s="326"/>
      <c r="K13" s="326"/>
      <c r="L13" s="327"/>
      <c r="M13" s="326"/>
      <c r="N13" s="288"/>
      <c r="O13" s="326"/>
      <c r="P13" s="326"/>
      <c r="Q13" s="326"/>
      <c r="R13" s="288"/>
      <c r="S13" s="326"/>
      <c r="T13" s="288"/>
      <c r="U13" s="326"/>
      <c r="V13" s="288"/>
      <c r="W13" s="326"/>
      <c r="X13" s="288"/>
      <c r="Y13" s="326"/>
      <c r="Z13" s="328"/>
    </row>
    <row r="14" spans="1:26" ht="135.75" customHeight="1">
      <c r="A14" s="288"/>
      <c r="B14" s="334" t="s">
        <v>673</v>
      </c>
      <c r="G14" s="325"/>
      <c r="H14" s="326"/>
      <c r="I14" s="326"/>
      <c r="J14" s="326"/>
      <c r="K14" s="326"/>
      <c r="L14" s="327"/>
      <c r="M14" s="326"/>
      <c r="N14" s="288"/>
      <c r="O14" s="326"/>
      <c r="P14" s="326"/>
      <c r="Q14" s="326"/>
      <c r="R14" s="288"/>
      <c r="S14" s="326"/>
      <c r="T14" s="288"/>
      <c r="U14" s="326"/>
      <c r="V14" s="288"/>
      <c r="W14" s="326"/>
      <c r="X14" s="288"/>
      <c r="Y14" s="326"/>
      <c r="Z14" s="328"/>
    </row>
    <row r="15" spans="1:26" ht="12.75">
      <c r="A15" s="288"/>
      <c r="B15" s="335"/>
      <c r="G15" s="325"/>
      <c r="H15" s="326"/>
      <c r="I15" s="326"/>
      <c r="J15" s="326"/>
      <c r="K15" s="326"/>
      <c r="L15" s="327"/>
      <c r="M15" s="326"/>
      <c r="N15" s="288"/>
      <c r="O15" s="326"/>
      <c r="P15" s="326"/>
      <c r="Q15" s="326"/>
      <c r="R15" s="288"/>
      <c r="S15" s="326"/>
      <c r="T15" s="288"/>
      <c r="U15" s="326"/>
      <c r="V15" s="288"/>
      <c r="W15" s="326"/>
      <c r="X15" s="288"/>
      <c r="Y15" s="326"/>
      <c r="Z15" s="328"/>
    </row>
    <row r="16" spans="1:26" ht="12.75">
      <c r="A16" s="288" t="s">
        <v>174</v>
      </c>
      <c r="B16" s="336" t="s">
        <v>298</v>
      </c>
      <c r="C16" s="288" t="s">
        <v>70</v>
      </c>
      <c r="D16" s="288">
        <f>19+13</f>
        <v>32</v>
      </c>
      <c r="E16" s="364"/>
      <c r="F16" s="290">
        <f>D16*E16</f>
        <v>0</v>
      </c>
      <c r="G16" s="325"/>
      <c r="H16" s="326"/>
      <c r="I16" s="326"/>
      <c r="J16" s="326"/>
      <c r="K16" s="326"/>
      <c r="L16" s="327"/>
      <c r="M16" s="326"/>
      <c r="N16" s="288"/>
      <c r="O16" s="326"/>
      <c r="P16" s="326"/>
      <c r="Q16" s="326"/>
      <c r="R16" s="288"/>
      <c r="S16" s="326"/>
      <c r="T16" s="288"/>
      <c r="U16" s="326"/>
      <c r="V16" s="288"/>
      <c r="W16" s="326"/>
      <c r="X16" s="288"/>
      <c r="Y16" s="326"/>
      <c r="Z16" s="328"/>
    </row>
    <row r="17" spans="1:26" ht="12.75">
      <c r="A17" s="288"/>
      <c r="B17" s="336"/>
      <c r="G17" s="325"/>
      <c r="H17" s="326"/>
      <c r="I17" s="326"/>
      <c r="J17" s="326"/>
      <c r="K17" s="326"/>
      <c r="L17" s="327"/>
      <c r="M17" s="326"/>
      <c r="N17" s="288"/>
      <c r="O17" s="326"/>
      <c r="P17" s="326"/>
      <c r="Q17" s="326"/>
      <c r="R17" s="288"/>
      <c r="S17" s="326"/>
      <c r="T17" s="288"/>
      <c r="U17" s="326"/>
      <c r="V17" s="288"/>
      <c r="W17" s="326"/>
      <c r="X17" s="288"/>
      <c r="Y17" s="326"/>
      <c r="Z17" s="328"/>
    </row>
    <row r="18" spans="1:26" ht="25.5">
      <c r="A18" s="288" t="s">
        <v>175</v>
      </c>
      <c r="B18" s="336" t="s">
        <v>479</v>
      </c>
      <c r="C18" s="288" t="s">
        <v>142</v>
      </c>
      <c r="D18" s="288">
        <f>32/2</f>
        <v>16</v>
      </c>
      <c r="E18" s="364"/>
      <c r="F18" s="290">
        <f>D18*E18</f>
        <v>0</v>
      </c>
      <c r="G18" s="325"/>
      <c r="H18" s="326"/>
      <c r="I18" s="326"/>
      <c r="J18" s="326"/>
      <c r="K18" s="326"/>
      <c r="L18" s="327"/>
      <c r="M18" s="326"/>
      <c r="N18" s="288"/>
      <c r="O18" s="326"/>
      <c r="P18" s="326"/>
      <c r="Q18" s="326"/>
      <c r="R18" s="288"/>
      <c r="S18" s="326"/>
      <c r="T18" s="288"/>
      <c r="U18" s="326"/>
      <c r="V18" s="288"/>
      <c r="W18" s="326"/>
      <c r="X18" s="288"/>
      <c r="Y18" s="326"/>
      <c r="Z18" s="328"/>
    </row>
    <row r="19" spans="1:26" ht="12.75">
      <c r="A19" s="288"/>
      <c r="B19" s="332"/>
      <c r="G19" s="325"/>
      <c r="H19" s="326"/>
      <c r="I19" s="326"/>
      <c r="J19" s="326"/>
      <c r="K19" s="326"/>
      <c r="L19" s="327"/>
      <c r="M19" s="326"/>
      <c r="N19" s="288"/>
      <c r="O19" s="326"/>
      <c r="P19" s="326"/>
      <c r="Q19" s="326"/>
      <c r="R19" s="288"/>
      <c r="S19" s="326"/>
      <c r="T19" s="288"/>
      <c r="U19" s="326"/>
      <c r="V19" s="288"/>
      <c r="W19" s="326"/>
      <c r="X19" s="288"/>
      <c r="Y19" s="326"/>
      <c r="Z19" s="328"/>
    </row>
    <row r="20" spans="1:26" ht="69.75" customHeight="1">
      <c r="A20" s="288"/>
      <c r="B20" s="332" t="s">
        <v>480</v>
      </c>
      <c r="G20" s="325"/>
      <c r="H20" s="326"/>
      <c r="I20" s="326"/>
      <c r="J20" s="326"/>
      <c r="K20" s="326"/>
      <c r="L20" s="327"/>
      <c r="M20" s="326"/>
      <c r="N20" s="288"/>
      <c r="O20" s="326"/>
      <c r="P20" s="326"/>
      <c r="Q20" s="326"/>
      <c r="R20" s="288"/>
      <c r="S20" s="326"/>
      <c r="T20" s="288"/>
      <c r="U20" s="326"/>
      <c r="V20" s="288"/>
      <c r="W20" s="326"/>
      <c r="X20" s="288"/>
      <c r="Y20" s="326"/>
      <c r="Z20" s="328"/>
    </row>
    <row r="21" spans="1:26" ht="12.75">
      <c r="A21" s="288"/>
      <c r="B21" s="332"/>
      <c r="G21" s="325"/>
      <c r="H21" s="326"/>
      <c r="I21" s="326"/>
      <c r="J21" s="326"/>
      <c r="K21" s="326"/>
      <c r="L21" s="327"/>
      <c r="M21" s="326"/>
      <c r="N21" s="288"/>
      <c r="O21" s="326"/>
      <c r="P21" s="326"/>
      <c r="Q21" s="326"/>
      <c r="R21" s="288"/>
      <c r="S21" s="326"/>
      <c r="T21" s="288"/>
      <c r="U21" s="326"/>
      <c r="V21" s="288"/>
      <c r="W21" s="326"/>
      <c r="X21" s="288"/>
      <c r="Y21" s="326"/>
      <c r="Z21" s="328"/>
    </row>
    <row r="22" spans="1:26" ht="12.75">
      <c r="A22" s="288" t="s">
        <v>176</v>
      </c>
      <c r="B22" s="336" t="s">
        <v>298</v>
      </c>
      <c r="C22" s="288" t="s">
        <v>70</v>
      </c>
      <c r="D22" s="288">
        <v>32</v>
      </c>
      <c r="E22" s="364"/>
      <c r="F22" s="290">
        <f>D22*E22</f>
        <v>0</v>
      </c>
      <c r="G22" s="325"/>
      <c r="H22" s="326"/>
      <c r="I22" s="326"/>
      <c r="J22" s="326"/>
      <c r="K22" s="326"/>
      <c r="L22" s="327"/>
      <c r="M22" s="326"/>
      <c r="N22" s="288"/>
      <c r="O22" s="326"/>
      <c r="P22" s="326"/>
      <c r="Q22" s="326"/>
      <c r="R22" s="288"/>
      <c r="S22" s="326"/>
      <c r="T22" s="288"/>
      <c r="U22" s="326"/>
      <c r="V22" s="288"/>
      <c r="W22" s="326"/>
      <c r="X22" s="288"/>
      <c r="Y22" s="326"/>
      <c r="Z22" s="328"/>
    </row>
    <row r="23" spans="1:26" ht="12.75">
      <c r="A23" s="288"/>
      <c r="B23" s="332"/>
      <c r="G23" s="325"/>
      <c r="H23" s="326"/>
      <c r="I23" s="326"/>
      <c r="J23" s="326"/>
      <c r="K23" s="326"/>
      <c r="L23" s="327"/>
      <c r="M23" s="326"/>
      <c r="N23" s="288"/>
      <c r="O23" s="326"/>
      <c r="P23" s="326"/>
      <c r="Q23" s="326"/>
      <c r="R23" s="288"/>
      <c r="S23" s="326"/>
      <c r="T23" s="288"/>
      <c r="U23" s="326"/>
      <c r="V23" s="288"/>
      <c r="W23" s="326"/>
      <c r="X23" s="288"/>
      <c r="Y23" s="326"/>
      <c r="Z23" s="328"/>
    </row>
    <row r="24" spans="1:26" ht="80.25" customHeight="1">
      <c r="A24" s="288"/>
      <c r="B24" s="301" t="s">
        <v>481</v>
      </c>
      <c r="G24" s="325"/>
      <c r="H24" s="326"/>
      <c r="I24" s="326"/>
      <c r="J24" s="326"/>
      <c r="K24" s="326"/>
      <c r="L24" s="327"/>
      <c r="M24" s="326"/>
      <c r="N24" s="288"/>
      <c r="O24" s="326"/>
      <c r="P24" s="326"/>
      <c r="Q24" s="326"/>
      <c r="R24" s="288"/>
      <c r="S24" s="326"/>
      <c r="T24" s="288"/>
      <c r="U24" s="326"/>
      <c r="V24" s="288"/>
      <c r="W24" s="326"/>
      <c r="X24" s="288"/>
      <c r="Y24" s="326"/>
      <c r="Z24" s="328"/>
    </row>
    <row r="25" spans="1:26" ht="12.75">
      <c r="A25" s="288"/>
      <c r="B25" s="332"/>
      <c r="G25" s="325"/>
      <c r="H25" s="326"/>
      <c r="I25" s="326"/>
      <c r="J25" s="326"/>
      <c r="K25" s="326"/>
      <c r="L25" s="327"/>
      <c r="M25" s="326"/>
      <c r="N25" s="288"/>
      <c r="O25" s="326"/>
      <c r="P25" s="326"/>
      <c r="Q25" s="326"/>
      <c r="R25" s="288"/>
      <c r="S25" s="326"/>
      <c r="T25" s="288"/>
      <c r="U25" s="326"/>
      <c r="V25" s="288"/>
      <c r="W25" s="326"/>
      <c r="X25" s="288"/>
      <c r="Y25" s="326"/>
      <c r="Z25" s="328"/>
    </row>
    <row r="26" spans="1:26" ht="12.75">
      <c r="A26" s="288" t="s">
        <v>177</v>
      </c>
      <c r="B26" s="336" t="s">
        <v>121</v>
      </c>
      <c r="C26" s="288" t="s">
        <v>70</v>
      </c>
      <c r="D26" s="288">
        <v>7</v>
      </c>
      <c r="E26" s="364"/>
      <c r="F26" s="290">
        <f>D26*E26</f>
        <v>0</v>
      </c>
      <c r="G26" s="325"/>
      <c r="H26" s="326"/>
      <c r="I26" s="326"/>
      <c r="J26" s="326"/>
      <c r="K26" s="326"/>
      <c r="L26" s="327"/>
      <c r="M26" s="326"/>
      <c r="N26" s="288"/>
      <c r="O26" s="326"/>
      <c r="P26" s="326"/>
      <c r="Q26" s="326"/>
      <c r="R26" s="288"/>
      <c r="S26" s="326"/>
      <c r="T26" s="288"/>
      <c r="U26" s="326"/>
      <c r="V26" s="288"/>
      <c r="W26" s="326"/>
      <c r="X26" s="288"/>
      <c r="Y26" s="326"/>
      <c r="Z26" s="328"/>
    </row>
    <row r="27" spans="1:26" ht="12.75">
      <c r="A27" s="288"/>
      <c r="B27" s="332"/>
      <c r="G27" s="325"/>
      <c r="H27" s="326"/>
      <c r="I27" s="326"/>
      <c r="J27" s="326"/>
      <c r="K27" s="326"/>
      <c r="L27" s="327"/>
      <c r="M27" s="326"/>
      <c r="N27" s="288"/>
      <c r="O27" s="326"/>
      <c r="P27" s="326"/>
      <c r="Q27" s="326"/>
      <c r="R27" s="288"/>
      <c r="S27" s="326"/>
      <c r="T27" s="288"/>
      <c r="U27" s="326"/>
      <c r="V27" s="288"/>
      <c r="W27" s="326"/>
      <c r="X27" s="288"/>
      <c r="Y27" s="326"/>
      <c r="Z27" s="328"/>
    </row>
    <row r="28" spans="1:26" ht="12.75">
      <c r="A28" s="288"/>
      <c r="B28" s="333" t="s">
        <v>551</v>
      </c>
      <c r="G28" s="325"/>
      <c r="H28" s="326"/>
      <c r="I28" s="326"/>
      <c r="J28" s="326"/>
      <c r="K28" s="326"/>
      <c r="L28" s="327"/>
      <c r="M28" s="326"/>
      <c r="N28" s="288"/>
      <c r="O28" s="326"/>
      <c r="P28" s="326"/>
      <c r="Q28" s="326"/>
      <c r="R28" s="288"/>
      <c r="S28" s="326"/>
      <c r="T28" s="288"/>
      <c r="U28" s="326"/>
      <c r="V28" s="288"/>
      <c r="W28" s="326"/>
      <c r="X28" s="288"/>
      <c r="Y28" s="326"/>
      <c r="Z28" s="328"/>
    </row>
    <row r="29" spans="1:26" ht="12.75">
      <c r="A29" s="288"/>
      <c r="B29" s="336"/>
      <c r="G29" s="325"/>
      <c r="H29" s="326"/>
      <c r="I29" s="326"/>
      <c r="J29" s="326"/>
      <c r="K29" s="326"/>
      <c r="L29" s="327"/>
      <c r="M29" s="326"/>
      <c r="N29" s="288"/>
      <c r="O29" s="326"/>
      <c r="P29" s="326"/>
      <c r="Q29" s="326"/>
      <c r="R29" s="288"/>
      <c r="S29" s="326"/>
      <c r="T29" s="288"/>
      <c r="U29" s="326"/>
      <c r="V29" s="288"/>
      <c r="W29" s="326"/>
      <c r="X29" s="288"/>
      <c r="Y29" s="326"/>
      <c r="Z29" s="328"/>
    </row>
    <row r="30" spans="1:26" ht="54.75" customHeight="1">
      <c r="A30" s="288"/>
      <c r="B30" s="370" t="s">
        <v>674</v>
      </c>
      <c r="G30" s="325"/>
      <c r="H30" s="326"/>
      <c r="I30" s="326"/>
      <c r="J30" s="326"/>
      <c r="K30" s="326"/>
      <c r="L30" s="327"/>
      <c r="M30" s="326"/>
      <c r="N30" s="288"/>
      <c r="O30" s="326"/>
      <c r="P30" s="326"/>
      <c r="Q30" s="326"/>
      <c r="R30" s="288"/>
      <c r="S30" s="326"/>
      <c r="T30" s="288"/>
      <c r="U30" s="326"/>
      <c r="V30" s="288"/>
      <c r="W30" s="326"/>
      <c r="X30" s="288"/>
      <c r="Y30" s="326"/>
      <c r="Z30" s="328"/>
    </row>
    <row r="31" spans="1:26" ht="12.75">
      <c r="A31" s="288"/>
      <c r="B31" s="336"/>
      <c r="G31" s="325"/>
      <c r="H31" s="326"/>
      <c r="I31" s="326"/>
      <c r="J31" s="326"/>
      <c r="K31" s="326"/>
      <c r="L31" s="327"/>
      <c r="M31" s="326"/>
      <c r="N31" s="288"/>
      <c r="O31" s="326"/>
      <c r="P31" s="326"/>
      <c r="Q31" s="326"/>
      <c r="R31" s="288"/>
      <c r="S31" s="326"/>
      <c r="T31" s="288"/>
      <c r="U31" s="326"/>
      <c r="V31" s="288"/>
      <c r="W31" s="326"/>
      <c r="X31" s="288"/>
      <c r="Y31" s="326"/>
      <c r="Z31" s="328"/>
    </row>
    <row r="32" spans="1:26" ht="12.75">
      <c r="A32" s="288" t="s">
        <v>178</v>
      </c>
      <c r="B32" s="336" t="s">
        <v>552</v>
      </c>
      <c r="C32" s="288" t="s">
        <v>141</v>
      </c>
      <c r="D32" s="288">
        <f>16+7</f>
        <v>23</v>
      </c>
      <c r="E32" s="364"/>
      <c r="F32" s="290">
        <f>D32*E32</f>
        <v>0</v>
      </c>
      <c r="G32" s="325"/>
      <c r="H32" s="326"/>
      <c r="I32" s="326"/>
      <c r="J32" s="326"/>
      <c r="K32" s="326"/>
      <c r="L32" s="327"/>
      <c r="M32" s="326"/>
      <c r="N32" s="288"/>
      <c r="O32" s="326"/>
      <c r="P32" s="326"/>
      <c r="Q32" s="326"/>
      <c r="R32" s="288"/>
      <c r="S32" s="326"/>
      <c r="T32" s="288"/>
      <c r="U32" s="326"/>
      <c r="V32" s="288"/>
      <c r="W32" s="326"/>
      <c r="X32" s="288"/>
      <c r="Y32" s="326"/>
      <c r="Z32" s="328"/>
    </row>
    <row r="33" spans="1:26" ht="12.75">
      <c r="A33" s="288"/>
      <c r="B33" s="336"/>
      <c r="D33" s="304"/>
      <c r="G33" s="325"/>
      <c r="H33" s="326"/>
      <c r="I33" s="326"/>
      <c r="J33" s="326"/>
      <c r="K33" s="326"/>
      <c r="L33" s="327"/>
      <c r="M33" s="326"/>
      <c r="N33" s="288"/>
      <c r="O33" s="326"/>
      <c r="P33" s="326"/>
      <c r="Q33" s="326"/>
      <c r="R33" s="288"/>
      <c r="S33" s="326"/>
      <c r="T33" s="288"/>
      <c r="U33" s="326"/>
      <c r="V33" s="288"/>
      <c r="W33" s="326"/>
      <c r="X33" s="288"/>
      <c r="Y33" s="326"/>
      <c r="Z33" s="328"/>
    </row>
    <row r="34" spans="1:26" ht="12.75">
      <c r="A34" s="288" t="s">
        <v>179</v>
      </c>
      <c r="B34" s="336" t="s">
        <v>553</v>
      </c>
      <c r="C34" s="288" t="s">
        <v>141</v>
      </c>
      <c r="D34" s="288">
        <v>12</v>
      </c>
      <c r="E34" s="364"/>
      <c r="F34" s="290">
        <f>D34*E34</f>
        <v>0</v>
      </c>
      <c r="G34" s="325"/>
      <c r="H34" s="326"/>
      <c r="I34" s="326"/>
      <c r="J34" s="326"/>
      <c r="K34" s="326"/>
      <c r="L34" s="327"/>
      <c r="M34" s="326"/>
      <c r="N34" s="288"/>
      <c r="O34" s="326"/>
      <c r="P34" s="326"/>
      <c r="Q34" s="326"/>
      <c r="R34" s="288"/>
      <c r="S34" s="326"/>
      <c r="T34" s="288"/>
      <c r="U34" s="326"/>
      <c r="V34" s="288"/>
      <c r="W34" s="326"/>
      <c r="X34" s="288"/>
      <c r="Y34" s="326"/>
      <c r="Z34" s="328"/>
    </row>
    <row r="35" spans="1:26" ht="12.75">
      <c r="A35" s="288"/>
      <c r="B35" s="336"/>
      <c r="G35" s="325"/>
      <c r="H35" s="326"/>
      <c r="I35" s="326"/>
      <c r="J35" s="326"/>
      <c r="K35" s="326"/>
      <c r="L35" s="327"/>
      <c r="M35" s="326"/>
      <c r="N35" s="288"/>
      <c r="O35" s="326"/>
      <c r="P35" s="326"/>
      <c r="Q35" s="326"/>
      <c r="R35" s="288"/>
      <c r="S35" s="326"/>
      <c r="T35" s="288"/>
      <c r="U35" s="326"/>
      <c r="V35" s="288"/>
      <c r="W35" s="326"/>
      <c r="X35" s="288"/>
      <c r="Y35" s="326"/>
      <c r="Z35" s="328"/>
    </row>
    <row r="36" spans="1:26" ht="12.75">
      <c r="A36" s="288" t="s">
        <v>180</v>
      </c>
      <c r="B36" s="386" t="s">
        <v>675</v>
      </c>
      <c r="C36" s="288" t="s">
        <v>142</v>
      </c>
      <c r="D36" s="288">
        <v>1</v>
      </c>
      <c r="E36" s="364"/>
      <c r="F36" s="290">
        <f>D36*E36</f>
        <v>0</v>
      </c>
      <c r="G36" s="325"/>
      <c r="H36" s="326"/>
      <c r="I36" s="326"/>
      <c r="J36" s="326"/>
      <c r="K36" s="326"/>
      <c r="L36" s="327"/>
      <c r="M36" s="326"/>
      <c r="N36" s="288"/>
      <c r="O36" s="326"/>
      <c r="P36" s="326"/>
      <c r="Q36" s="326"/>
      <c r="R36" s="288"/>
      <c r="S36" s="326"/>
      <c r="T36" s="288"/>
      <c r="U36" s="326"/>
      <c r="V36" s="288"/>
      <c r="W36" s="326"/>
      <c r="X36" s="288"/>
      <c r="Y36" s="326"/>
      <c r="Z36" s="328"/>
    </row>
    <row r="37" spans="1:26" ht="12.75">
      <c r="A37" s="288"/>
      <c r="B37" s="336"/>
      <c r="G37" s="325"/>
      <c r="H37" s="326"/>
      <c r="I37" s="326"/>
      <c r="J37" s="326"/>
      <c r="K37" s="326"/>
      <c r="L37" s="327"/>
      <c r="M37" s="326"/>
      <c r="N37" s="288"/>
      <c r="O37" s="326"/>
      <c r="P37" s="326"/>
      <c r="Q37" s="326"/>
      <c r="R37" s="288"/>
      <c r="S37" s="326"/>
      <c r="T37" s="288"/>
      <c r="U37" s="326"/>
      <c r="V37" s="288"/>
      <c r="W37" s="326"/>
      <c r="X37" s="288"/>
      <c r="Y37" s="326"/>
      <c r="Z37" s="328"/>
    </row>
    <row r="38" spans="1:26" ht="12.75">
      <c r="A38" s="288"/>
      <c r="B38" s="336"/>
      <c r="G38" s="325"/>
      <c r="H38" s="326"/>
      <c r="I38" s="326"/>
      <c r="J38" s="326"/>
      <c r="K38" s="326"/>
      <c r="L38" s="327"/>
      <c r="M38" s="326"/>
      <c r="N38" s="288"/>
      <c r="O38" s="326"/>
      <c r="P38" s="326"/>
      <c r="Q38" s="326"/>
      <c r="R38" s="288"/>
      <c r="S38" s="326"/>
      <c r="T38" s="288"/>
      <c r="U38" s="326"/>
      <c r="V38" s="288"/>
      <c r="W38" s="326"/>
      <c r="X38" s="288"/>
      <c r="Y38" s="326"/>
      <c r="Z38" s="328"/>
    </row>
    <row r="39" spans="1:26" ht="12.75">
      <c r="A39" s="288"/>
      <c r="B39" s="336"/>
      <c r="G39" s="325"/>
      <c r="H39" s="326"/>
      <c r="I39" s="326"/>
      <c r="J39" s="326"/>
      <c r="K39" s="326"/>
      <c r="L39" s="327"/>
      <c r="M39" s="326"/>
      <c r="N39" s="288"/>
      <c r="O39" s="326"/>
      <c r="P39" s="326"/>
      <c r="Q39" s="326"/>
      <c r="R39" s="288"/>
      <c r="S39" s="326"/>
      <c r="T39" s="288"/>
      <c r="U39" s="326"/>
      <c r="V39" s="288"/>
      <c r="W39" s="326"/>
      <c r="X39" s="288"/>
      <c r="Y39" s="326"/>
      <c r="Z39" s="328"/>
    </row>
    <row r="40" spans="1:26" ht="12.75">
      <c r="A40" s="288"/>
      <c r="B40" s="336"/>
      <c r="G40" s="325"/>
      <c r="H40" s="326"/>
      <c r="I40" s="326"/>
      <c r="J40" s="326"/>
      <c r="K40" s="326"/>
      <c r="L40" s="327"/>
      <c r="M40" s="326"/>
      <c r="N40" s="288"/>
      <c r="O40" s="326"/>
      <c r="P40" s="326"/>
      <c r="Q40" s="326"/>
      <c r="R40" s="288"/>
      <c r="S40" s="326"/>
      <c r="T40" s="288"/>
      <c r="U40" s="326"/>
      <c r="V40" s="288"/>
      <c r="W40" s="326"/>
      <c r="X40" s="288"/>
      <c r="Y40" s="326"/>
      <c r="Z40" s="328"/>
    </row>
    <row r="41" spans="1:26" ht="12.75">
      <c r="A41" s="288"/>
      <c r="B41" s="336"/>
      <c r="G41" s="325"/>
      <c r="H41" s="326"/>
      <c r="I41" s="326"/>
      <c r="J41" s="326"/>
      <c r="K41" s="326"/>
      <c r="L41" s="327"/>
      <c r="M41" s="326"/>
      <c r="N41" s="288"/>
      <c r="O41" s="326"/>
      <c r="P41" s="326"/>
      <c r="Q41" s="326"/>
      <c r="R41" s="288"/>
      <c r="S41" s="326"/>
      <c r="T41" s="288"/>
      <c r="U41" s="326"/>
      <c r="V41" s="288"/>
      <c r="W41" s="326"/>
      <c r="X41" s="288"/>
      <c r="Y41" s="326"/>
      <c r="Z41" s="328"/>
    </row>
    <row r="42" spans="1:26" ht="12.75">
      <c r="A42" s="288"/>
      <c r="B42" s="336"/>
      <c r="D42" s="304"/>
      <c r="G42" s="325"/>
      <c r="H42" s="326"/>
      <c r="I42" s="326"/>
      <c r="J42" s="326"/>
      <c r="K42" s="326"/>
      <c r="L42" s="327"/>
      <c r="M42" s="326"/>
      <c r="N42" s="288"/>
      <c r="O42" s="326"/>
      <c r="P42" s="326"/>
      <c r="Q42" s="326"/>
      <c r="R42" s="288"/>
      <c r="S42" s="326"/>
      <c r="T42" s="288"/>
      <c r="U42" s="326"/>
      <c r="V42" s="288"/>
      <c r="W42" s="326"/>
      <c r="X42" s="288"/>
      <c r="Y42" s="326"/>
      <c r="Z42" s="328"/>
    </row>
    <row r="43" spans="1:26" ht="12.75">
      <c r="A43" s="288"/>
      <c r="B43" s="336"/>
      <c r="D43" s="304"/>
      <c r="G43" s="325"/>
      <c r="H43" s="326"/>
      <c r="I43" s="326"/>
      <c r="J43" s="326"/>
      <c r="K43" s="326"/>
      <c r="L43" s="327"/>
      <c r="M43" s="326"/>
      <c r="N43" s="288"/>
      <c r="O43" s="326"/>
      <c r="P43" s="326"/>
      <c r="Q43" s="326"/>
      <c r="R43" s="288"/>
      <c r="S43" s="326"/>
      <c r="T43" s="288"/>
      <c r="U43" s="326"/>
      <c r="V43" s="288"/>
      <c r="W43" s="326"/>
      <c r="X43" s="288"/>
      <c r="Y43" s="326"/>
      <c r="Z43" s="328"/>
    </row>
    <row r="44" spans="1:26" ht="12.75">
      <c r="A44" s="288"/>
      <c r="B44" s="336"/>
      <c r="D44" s="304"/>
      <c r="G44" s="325"/>
      <c r="H44" s="326"/>
      <c r="I44" s="326"/>
      <c r="J44" s="326"/>
      <c r="K44" s="326"/>
      <c r="L44" s="327"/>
      <c r="M44" s="326"/>
      <c r="N44" s="288"/>
      <c r="O44" s="326"/>
      <c r="P44" s="326"/>
      <c r="Q44" s="326"/>
      <c r="R44" s="288"/>
      <c r="S44" s="326"/>
      <c r="T44" s="288"/>
      <c r="U44" s="326"/>
      <c r="V44" s="288"/>
      <c r="W44" s="326"/>
      <c r="X44" s="288"/>
      <c r="Y44" s="326"/>
      <c r="Z44" s="328"/>
    </row>
    <row r="45" spans="1:26" ht="12.75">
      <c r="A45" s="288"/>
      <c r="B45" s="332"/>
      <c r="D45" s="304"/>
      <c r="F45" s="293"/>
      <c r="G45" s="325"/>
      <c r="H45" s="326"/>
      <c r="I45" s="326"/>
      <c r="J45" s="326"/>
      <c r="K45" s="326"/>
      <c r="L45" s="327"/>
      <c r="M45" s="326"/>
      <c r="N45" s="288"/>
      <c r="O45" s="326"/>
      <c r="P45" s="326"/>
      <c r="Q45" s="326"/>
      <c r="R45" s="288"/>
      <c r="S45" s="326"/>
      <c r="T45" s="288"/>
      <c r="U45" s="326"/>
      <c r="V45" s="288"/>
      <c r="W45" s="326"/>
      <c r="X45" s="288"/>
      <c r="Y45" s="326"/>
      <c r="Z45" s="328"/>
    </row>
    <row r="46" spans="1:26" ht="12.75">
      <c r="A46" s="288"/>
      <c r="B46" s="294" t="s">
        <v>215</v>
      </c>
      <c r="C46" s="295"/>
      <c r="D46" s="406"/>
      <c r="E46" s="296"/>
      <c r="F46" s="290">
        <f>SUM(F8:F36)</f>
        <v>0</v>
      </c>
      <c r="G46" s="325"/>
      <c r="H46" s="326"/>
      <c r="I46" s="326"/>
      <c r="J46" s="326"/>
      <c r="K46" s="326"/>
      <c r="L46" s="327"/>
      <c r="M46" s="326"/>
      <c r="N46" s="288"/>
      <c r="O46" s="326"/>
      <c r="P46" s="326"/>
      <c r="Q46" s="326"/>
      <c r="R46" s="288"/>
      <c r="S46" s="326"/>
      <c r="T46" s="288"/>
      <c r="U46" s="326"/>
      <c r="V46" s="288"/>
      <c r="W46" s="326"/>
      <c r="X46" s="288"/>
      <c r="Y46" s="326"/>
      <c r="Z46" s="328"/>
    </row>
    <row r="47" spans="1:26" ht="12.75">
      <c r="A47" s="288"/>
      <c r="B47" s="298" t="s">
        <v>216</v>
      </c>
      <c r="D47" s="402"/>
      <c r="E47" s="289"/>
      <c r="F47" s="290">
        <f>F46</f>
        <v>0</v>
      </c>
      <c r="G47" s="325"/>
      <c r="H47" s="326"/>
      <c r="I47" s="326"/>
      <c r="J47" s="326"/>
      <c r="K47" s="326"/>
      <c r="L47" s="327"/>
      <c r="M47" s="326"/>
      <c r="N47" s="288"/>
      <c r="O47" s="326"/>
      <c r="P47" s="326"/>
      <c r="Q47" s="326"/>
      <c r="R47" s="288"/>
      <c r="S47" s="326"/>
      <c r="T47" s="288"/>
      <c r="U47" s="326"/>
      <c r="V47" s="288"/>
      <c r="W47" s="326"/>
      <c r="X47" s="288"/>
      <c r="Y47" s="326"/>
      <c r="Z47" s="328"/>
    </row>
    <row r="48" spans="1:26" ht="12.75">
      <c r="A48" s="288"/>
      <c r="B48" s="399"/>
      <c r="D48" s="402"/>
      <c r="E48" s="289"/>
      <c r="F48" s="299"/>
      <c r="G48" s="325"/>
      <c r="H48" s="326"/>
      <c r="I48" s="326"/>
      <c r="J48" s="326"/>
      <c r="K48" s="326"/>
      <c r="L48" s="327"/>
      <c r="M48" s="326"/>
      <c r="N48" s="288"/>
      <c r="O48" s="326"/>
      <c r="P48" s="326"/>
      <c r="Q48" s="326"/>
      <c r="R48" s="288"/>
      <c r="S48" s="326"/>
      <c r="T48" s="288"/>
      <c r="U48" s="326"/>
      <c r="V48" s="288"/>
      <c r="W48" s="326"/>
      <c r="X48" s="288"/>
      <c r="Y48" s="326"/>
      <c r="Z48" s="328"/>
    </row>
    <row r="49" spans="1:26" ht="12.75">
      <c r="A49" s="288"/>
      <c r="B49" s="336"/>
      <c r="D49" s="304"/>
      <c r="G49" s="325"/>
      <c r="H49" s="326"/>
      <c r="I49" s="326"/>
      <c r="J49" s="326"/>
      <c r="K49" s="326"/>
      <c r="L49" s="327"/>
      <c r="M49" s="326"/>
      <c r="N49" s="288"/>
      <c r="O49" s="326"/>
      <c r="P49" s="326"/>
      <c r="Q49" s="326"/>
      <c r="R49" s="288"/>
      <c r="S49" s="326"/>
      <c r="T49" s="288"/>
      <c r="U49" s="326"/>
      <c r="V49" s="288"/>
      <c r="W49" s="326"/>
      <c r="X49" s="288"/>
      <c r="Y49" s="326"/>
      <c r="Z49" s="328"/>
    </row>
    <row r="50" spans="1:26" ht="12.75">
      <c r="A50" s="288"/>
      <c r="B50" s="408" t="s">
        <v>554</v>
      </c>
      <c r="C50" s="7"/>
      <c r="D50" s="7"/>
      <c r="E50" s="144"/>
      <c r="F50" s="85"/>
      <c r="G50" s="325"/>
      <c r="H50" s="326"/>
      <c r="I50" s="326"/>
      <c r="J50" s="326"/>
      <c r="K50" s="326"/>
      <c r="L50" s="327"/>
      <c r="M50" s="326"/>
      <c r="N50" s="288"/>
      <c r="O50" s="326"/>
      <c r="P50" s="326"/>
      <c r="Q50" s="326"/>
      <c r="R50" s="288"/>
      <c r="S50" s="326"/>
      <c r="T50" s="288"/>
      <c r="U50" s="326"/>
      <c r="V50" s="288"/>
      <c r="W50" s="326"/>
      <c r="X50" s="288"/>
      <c r="Y50" s="326"/>
      <c r="Z50" s="328"/>
    </row>
    <row r="51" spans="1:26" ht="12.75">
      <c r="A51" s="288"/>
      <c r="B51" s="409"/>
      <c r="C51" s="7"/>
      <c r="D51" s="7"/>
      <c r="E51" s="144"/>
      <c r="F51" s="85"/>
      <c r="G51" s="325"/>
      <c r="H51" s="326"/>
      <c r="I51" s="326"/>
      <c r="J51" s="326"/>
      <c r="K51" s="326"/>
      <c r="L51" s="327"/>
      <c r="M51" s="326"/>
      <c r="N51" s="288"/>
      <c r="O51" s="326"/>
      <c r="P51" s="326"/>
      <c r="Q51" s="326"/>
      <c r="R51" s="288"/>
      <c r="S51" s="326"/>
      <c r="T51" s="288"/>
      <c r="U51" s="326"/>
      <c r="V51" s="288"/>
      <c r="W51" s="326"/>
      <c r="X51" s="288"/>
      <c r="Y51" s="326"/>
      <c r="Z51" s="328"/>
    </row>
    <row r="52" spans="1:26" ht="38.25">
      <c r="A52" s="288"/>
      <c r="B52" s="1" t="s">
        <v>555</v>
      </c>
      <c r="C52" s="7"/>
      <c r="D52" s="7"/>
      <c r="E52" s="144"/>
      <c r="F52" s="85"/>
      <c r="G52" s="325"/>
      <c r="H52" s="326"/>
      <c r="I52" s="326"/>
      <c r="J52" s="326"/>
      <c r="K52" s="326"/>
      <c r="L52" s="327"/>
      <c r="M52" s="326"/>
      <c r="N52" s="288"/>
      <c r="O52" s="326"/>
      <c r="P52" s="326"/>
      <c r="Q52" s="326"/>
      <c r="R52" s="288"/>
      <c r="S52" s="326"/>
      <c r="T52" s="288"/>
      <c r="U52" s="326"/>
      <c r="V52" s="288"/>
      <c r="W52" s="326"/>
      <c r="X52" s="288"/>
      <c r="Y52" s="326"/>
      <c r="Z52" s="328"/>
    </row>
    <row r="53" spans="1:26" ht="12.75">
      <c r="A53" s="288"/>
      <c r="B53" s="409"/>
      <c r="C53" s="7"/>
      <c r="D53" s="7"/>
      <c r="E53" s="144"/>
      <c r="F53" s="85"/>
      <c r="G53" s="325"/>
      <c r="H53" s="326"/>
      <c r="I53" s="326"/>
      <c r="J53" s="326"/>
      <c r="K53" s="326"/>
      <c r="L53" s="327"/>
      <c r="M53" s="326"/>
      <c r="N53" s="288"/>
      <c r="O53" s="326"/>
      <c r="P53" s="326"/>
      <c r="Q53" s="326"/>
      <c r="R53" s="288"/>
      <c r="S53" s="326"/>
      <c r="T53" s="288"/>
      <c r="U53" s="326"/>
      <c r="V53" s="288"/>
      <c r="W53" s="326"/>
      <c r="X53" s="288"/>
      <c r="Y53" s="326"/>
      <c r="Z53" s="328"/>
    </row>
    <row r="54" spans="1:26" ht="12.75">
      <c r="A54" s="288" t="s">
        <v>174</v>
      </c>
      <c r="B54" s="386" t="s">
        <v>198</v>
      </c>
      <c r="C54" s="7" t="s">
        <v>141</v>
      </c>
      <c r="D54" s="7">
        <v>10</v>
      </c>
      <c r="E54" s="364"/>
      <c r="F54" s="85">
        <f>D54*E54</f>
        <v>0</v>
      </c>
      <c r="G54" s="325"/>
      <c r="H54" s="326"/>
      <c r="I54" s="326"/>
      <c r="J54" s="326"/>
      <c r="K54" s="326"/>
      <c r="L54" s="327"/>
      <c r="M54" s="326"/>
      <c r="N54" s="288"/>
      <c r="O54" s="326"/>
      <c r="P54" s="326"/>
      <c r="Q54" s="326"/>
      <c r="R54" s="288"/>
      <c r="S54" s="326"/>
      <c r="T54" s="288"/>
      <c r="U54" s="326"/>
      <c r="V54" s="288"/>
      <c r="W54" s="326"/>
      <c r="X54" s="288"/>
      <c r="Y54" s="326"/>
      <c r="Z54" s="328"/>
    </row>
    <row r="55" spans="1:26" ht="12.75">
      <c r="A55" s="288"/>
      <c r="B55" s="336"/>
      <c r="D55" s="304"/>
      <c r="G55" s="325"/>
      <c r="H55" s="326"/>
      <c r="I55" s="326"/>
      <c r="J55" s="326"/>
      <c r="K55" s="326"/>
      <c r="L55" s="327"/>
      <c r="M55" s="326"/>
      <c r="N55" s="288"/>
      <c r="O55" s="326"/>
      <c r="P55" s="326"/>
      <c r="Q55" s="326"/>
      <c r="R55" s="288"/>
      <c r="S55" s="326"/>
      <c r="T55" s="288"/>
      <c r="U55" s="326"/>
      <c r="V55" s="288"/>
      <c r="W55" s="326"/>
      <c r="X55" s="288"/>
      <c r="Y55" s="326"/>
      <c r="Z55" s="328"/>
    </row>
    <row r="56" spans="1:26" ht="12.75">
      <c r="A56" s="288"/>
      <c r="B56" s="410" t="s">
        <v>556</v>
      </c>
      <c r="C56" s="7"/>
      <c r="D56" s="7"/>
      <c r="E56" s="144"/>
      <c r="F56" s="85"/>
      <c r="G56" s="325"/>
      <c r="H56" s="326"/>
      <c r="I56" s="326"/>
      <c r="J56" s="326"/>
      <c r="K56" s="326"/>
      <c r="L56" s="327"/>
      <c r="M56" s="326"/>
      <c r="N56" s="288"/>
      <c r="O56" s="326"/>
      <c r="P56" s="326"/>
      <c r="Q56" s="326"/>
      <c r="R56" s="288"/>
      <c r="S56" s="326"/>
      <c r="T56" s="288"/>
      <c r="U56" s="326"/>
      <c r="V56" s="288"/>
      <c r="W56" s="326"/>
      <c r="X56" s="288"/>
      <c r="Y56" s="326"/>
      <c r="Z56" s="328"/>
    </row>
    <row r="57" spans="1:26" ht="12.75">
      <c r="A57" s="288"/>
      <c r="B57" s="14"/>
      <c r="C57" s="7"/>
      <c r="D57" s="7"/>
      <c r="E57" s="144"/>
      <c r="F57" s="85"/>
      <c r="G57" s="325"/>
      <c r="H57" s="326"/>
      <c r="I57" s="326"/>
      <c r="J57" s="326"/>
      <c r="K57" s="326"/>
      <c r="L57" s="327"/>
      <c r="M57" s="326"/>
      <c r="N57" s="288"/>
      <c r="O57" s="326"/>
      <c r="P57" s="326"/>
      <c r="Q57" s="326"/>
      <c r="R57" s="288"/>
      <c r="S57" s="326"/>
      <c r="T57" s="288"/>
      <c r="U57" s="326"/>
      <c r="V57" s="288"/>
      <c r="W57" s="326"/>
      <c r="X57" s="288"/>
      <c r="Y57" s="326"/>
      <c r="Z57" s="328"/>
    </row>
    <row r="58" spans="1:26" ht="38.25">
      <c r="A58" s="288" t="s">
        <v>175</v>
      </c>
      <c r="B58" s="14" t="s">
        <v>557</v>
      </c>
      <c r="C58" s="7" t="s">
        <v>70</v>
      </c>
      <c r="D58" s="7">
        <v>20</v>
      </c>
      <c r="E58" s="364"/>
      <c r="F58" s="85">
        <f>D58*E58</f>
        <v>0</v>
      </c>
      <c r="G58" s="325"/>
      <c r="H58" s="326"/>
      <c r="I58" s="326"/>
      <c r="J58" s="326"/>
      <c r="K58" s="326"/>
      <c r="L58" s="327"/>
      <c r="M58" s="326"/>
      <c r="N58" s="288"/>
      <c r="O58" s="326"/>
      <c r="P58" s="326"/>
      <c r="Q58" s="326"/>
      <c r="R58" s="288"/>
      <c r="S58" s="326"/>
      <c r="T58" s="288"/>
      <c r="U58" s="326"/>
      <c r="V58" s="288"/>
      <c r="W58" s="326"/>
      <c r="X58" s="288"/>
      <c r="Y58" s="326"/>
      <c r="Z58" s="328"/>
    </row>
    <row r="59" spans="1:26" ht="12.75">
      <c r="A59" s="288"/>
      <c r="B59" s="14"/>
      <c r="C59" s="7"/>
      <c r="D59" s="7"/>
      <c r="E59" s="144"/>
      <c r="F59" s="85"/>
      <c r="G59" s="325"/>
      <c r="H59" s="326"/>
      <c r="I59" s="326"/>
      <c r="J59" s="326"/>
      <c r="K59" s="326"/>
      <c r="L59" s="327"/>
      <c r="M59" s="326"/>
      <c r="N59" s="288"/>
      <c r="O59" s="326"/>
      <c r="P59" s="326"/>
      <c r="Q59" s="326"/>
      <c r="R59" s="288"/>
      <c r="S59" s="326"/>
      <c r="T59" s="288"/>
      <c r="U59" s="326"/>
      <c r="V59" s="288"/>
      <c r="W59" s="326"/>
      <c r="X59" s="288"/>
      <c r="Y59" s="326"/>
      <c r="Z59" s="328"/>
    </row>
    <row r="60" spans="1:26" ht="25.5">
      <c r="A60" s="288" t="s">
        <v>176</v>
      </c>
      <c r="B60" s="411" t="s">
        <v>558</v>
      </c>
      <c r="C60" s="7" t="s">
        <v>70</v>
      </c>
      <c r="D60" s="7">
        <v>40</v>
      </c>
      <c r="E60" s="364"/>
      <c r="F60" s="85">
        <f>D60*E60</f>
        <v>0</v>
      </c>
      <c r="G60" s="325"/>
      <c r="H60" s="326"/>
      <c r="I60" s="326"/>
      <c r="J60" s="326"/>
      <c r="K60" s="326"/>
      <c r="L60" s="327"/>
      <c r="M60" s="326"/>
      <c r="N60" s="288"/>
      <c r="O60" s="326"/>
      <c r="P60" s="326"/>
      <c r="Q60" s="326"/>
      <c r="R60" s="288"/>
      <c r="S60" s="326"/>
      <c r="T60" s="288"/>
      <c r="U60" s="326"/>
      <c r="V60" s="288"/>
      <c r="W60" s="326"/>
      <c r="X60" s="288"/>
      <c r="Y60" s="326"/>
      <c r="Z60" s="328"/>
    </row>
    <row r="61" spans="1:26" ht="12.75">
      <c r="A61" s="288"/>
      <c r="B61" s="336"/>
      <c r="D61" s="304"/>
      <c r="G61" s="325"/>
      <c r="H61" s="326"/>
      <c r="I61" s="326"/>
      <c r="J61" s="326"/>
      <c r="K61" s="326"/>
      <c r="L61" s="327"/>
      <c r="M61" s="326"/>
      <c r="N61" s="288"/>
      <c r="O61" s="326"/>
      <c r="P61" s="326"/>
      <c r="Q61" s="326"/>
      <c r="R61" s="288"/>
      <c r="S61" s="326"/>
      <c r="T61" s="288"/>
      <c r="U61" s="326"/>
      <c r="V61" s="288"/>
      <c r="W61" s="326"/>
      <c r="X61" s="288"/>
      <c r="Y61" s="326"/>
      <c r="Z61" s="328"/>
    </row>
    <row r="62" spans="1:26" ht="12.75">
      <c r="A62" s="288"/>
      <c r="B62" s="333" t="s">
        <v>482</v>
      </c>
      <c r="D62" s="304"/>
      <c r="G62" s="325"/>
      <c r="H62" s="326"/>
      <c r="I62" s="326"/>
      <c r="J62" s="326"/>
      <c r="K62" s="326"/>
      <c r="L62" s="327"/>
      <c r="M62" s="326"/>
      <c r="N62" s="288"/>
      <c r="O62" s="326"/>
      <c r="P62" s="326"/>
      <c r="Q62" s="326"/>
      <c r="R62" s="288"/>
      <c r="S62" s="326"/>
      <c r="T62" s="288"/>
      <c r="U62" s="326"/>
      <c r="V62" s="288"/>
      <c r="W62" s="326"/>
      <c r="X62" s="288"/>
      <c r="Y62" s="326"/>
      <c r="Z62" s="328"/>
    </row>
    <row r="63" spans="1:26" ht="12.75">
      <c r="A63" s="288"/>
      <c r="B63" s="332"/>
      <c r="D63" s="304"/>
      <c r="G63" s="325"/>
      <c r="H63" s="326"/>
      <c r="I63" s="326"/>
      <c r="J63" s="326"/>
      <c r="K63" s="326"/>
      <c r="L63" s="327"/>
      <c r="M63" s="326"/>
      <c r="N63" s="288"/>
      <c r="O63" s="326"/>
      <c r="P63" s="326"/>
      <c r="Q63" s="326"/>
      <c r="R63" s="288"/>
      <c r="S63" s="326"/>
      <c r="T63" s="288"/>
      <c r="U63" s="326"/>
      <c r="V63" s="288"/>
      <c r="W63" s="326"/>
      <c r="X63" s="288"/>
      <c r="Y63" s="326"/>
      <c r="Z63" s="328"/>
    </row>
    <row r="64" spans="1:26" ht="76.5">
      <c r="A64" s="288"/>
      <c r="B64" s="338" t="s">
        <v>676</v>
      </c>
      <c r="D64" s="304"/>
      <c r="G64" s="325"/>
      <c r="H64" s="326"/>
      <c r="I64" s="326"/>
      <c r="J64" s="326"/>
      <c r="K64" s="326"/>
      <c r="L64" s="327"/>
      <c r="M64" s="326"/>
      <c r="N64" s="288"/>
      <c r="O64" s="326"/>
      <c r="P64" s="326"/>
      <c r="Q64" s="326"/>
      <c r="R64" s="288"/>
      <c r="S64" s="326"/>
      <c r="T64" s="288"/>
      <c r="U64" s="326"/>
      <c r="V64" s="288"/>
      <c r="W64" s="326"/>
      <c r="X64" s="288"/>
      <c r="Y64" s="326"/>
      <c r="Z64" s="328"/>
    </row>
    <row r="65" spans="1:26" ht="12.75">
      <c r="A65" s="288"/>
      <c r="B65" s="332"/>
      <c r="D65" s="304"/>
      <c r="G65" s="325"/>
      <c r="H65" s="326"/>
      <c r="I65" s="326"/>
      <c r="J65" s="326"/>
      <c r="K65" s="326"/>
      <c r="L65" s="327"/>
      <c r="M65" s="326"/>
      <c r="N65" s="288"/>
      <c r="O65" s="326"/>
      <c r="P65" s="326"/>
      <c r="Q65" s="326"/>
      <c r="R65" s="288"/>
      <c r="S65" s="326"/>
      <c r="T65" s="288"/>
      <c r="U65" s="326"/>
      <c r="V65" s="288"/>
      <c r="W65" s="326"/>
      <c r="X65" s="288"/>
      <c r="Y65" s="326"/>
      <c r="Z65" s="328"/>
    </row>
    <row r="66" spans="1:26" ht="12.75">
      <c r="A66" s="288" t="s">
        <v>177</v>
      </c>
      <c r="B66" s="336" t="s">
        <v>559</v>
      </c>
      <c r="C66" s="288" t="s">
        <v>141</v>
      </c>
      <c r="D66" s="288">
        <v>10</v>
      </c>
      <c r="E66" s="364"/>
      <c r="F66" s="290">
        <f>D66*E66</f>
        <v>0</v>
      </c>
      <c r="G66" s="325"/>
      <c r="H66" s="326"/>
      <c r="I66" s="326"/>
      <c r="J66" s="326"/>
      <c r="K66" s="326"/>
      <c r="L66" s="327"/>
      <c r="M66" s="326"/>
      <c r="N66" s="288"/>
      <c r="O66" s="326"/>
      <c r="P66" s="326"/>
      <c r="Q66" s="326"/>
      <c r="R66" s="288"/>
      <c r="S66" s="326"/>
      <c r="T66" s="288"/>
      <c r="U66" s="326"/>
      <c r="V66" s="288"/>
      <c r="W66" s="326"/>
      <c r="X66" s="288"/>
      <c r="Y66" s="326"/>
      <c r="Z66" s="328"/>
    </row>
    <row r="67" spans="1:26" ht="12.75">
      <c r="A67" s="288"/>
      <c r="B67" s="336"/>
      <c r="E67" s="344"/>
      <c r="G67" s="325"/>
      <c r="H67" s="326"/>
      <c r="I67" s="326"/>
      <c r="J67" s="326"/>
      <c r="K67" s="326"/>
      <c r="L67" s="327"/>
      <c r="M67" s="326"/>
      <c r="N67" s="288"/>
      <c r="O67" s="326"/>
      <c r="P67" s="326"/>
      <c r="Q67" s="326"/>
      <c r="R67" s="288"/>
      <c r="S67" s="326"/>
      <c r="T67" s="288"/>
      <c r="U67" s="326"/>
      <c r="V67" s="288"/>
      <c r="W67" s="326"/>
      <c r="X67" s="288"/>
      <c r="Y67" s="326"/>
      <c r="Z67" s="328"/>
    </row>
    <row r="68" spans="1:26" ht="12.75">
      <c r="A68" s="288" t="s">
        <v>178</v>
      </c>
      <c r="B68" s="336" t="s">
        <v>560</v>
      </c>
      <c r="C68" s="288" t="s">
        <v>141</v>
      </c>
      <c r="D68" s="288">
        <v>10</v>
      </c>
      <c r="E68" s="364"/>
      <c r="F68" s="290">
        <f>D68*E68</f>
        <v>0</v>
      </c>
      <c r="G68" s="325"/>
      <c r="H68" s="326"/>
      <c r="I68" s="326"/>
      <c r="J68" s="326"/>
      <c r="K68" s="326"/>
      <c r="L68" s="327"/>
      <c r="M68" s="326"/>
      <c r="N68" s="288"/>
      <c r="O68" s="326"/>
      <c r="P68" s="326"/>
      <c r="Q68" s="326"/>
      <c r="R68" s="288"/>
      <c r="S68" s="326"/>
      <c r="T68" s="288"/>
      <c r="U68" s="326"/>
      <c r="V68" s="288"/>
      <c r="W68" s="326"/>
      <c r="X68" s="288"/>
      <c r="Y68" s="326"/>
      <c r="Z68" s="328"/>
    </row>
    <row r="69" spans="1:26" ht="12.75">
      <c r="A69" s="288"/>
      <c r="B69" s="298"/>
      <c r="C69" s="302"/>
      <c r="D69" s="337"/>
      <c r="E69" s="397"/>
      <c r="G69" s="325"/>
      <c r="H69" s="326"/>
      <c r="I69" s="326"/>
      <c r="J69" s="326"/>
      <c r="K69" s="326"/>
      <c r="L69" s="327"/>
      <c r="M69" s="326"/>
      <c r="N69" s="288"/>
      <c r="O69" s="326"/>
      <c r="P69" s="326"/>
      <c r="Q69" s="326"/>
      <c r="R69" s="288"/>
      <c r="S69" s="326"/>
      <c r="T69" s="288"/>
      <c r="U69" s="326"/>
      <c r="V69" s="288"/>
      <c r="W69" s="326"/>
      <c r="X69" s="288"/>
      <c r="Y69" s="326"/>
      <c r="Z69" s="328"/>
    </row>
    <row r="70" spans="1:30" ht="56.25" customHeight="1">
      <c r="A70" s="288"/>
      <c r="B70" s="413" t="s">
        <v>677</v>
      </c>
      <c r="C70" s="302"/>
      <c r="G70" s="325"/>
      <c r="H70" s="326"/>
      <c r="I70" s="326"/>
      <c r="J70" s="326"/>
      <c r="K70" s="326"/>
      <c r="L70" s="327"/>
      <c r="M70" s="326"/>
      <c r="N70" s="288"/>
      <c r="O70" s="326"/>
      <c r="P70" s="326"/>
      <c r="Q70" s="326"/>
      <c r="R70" s="340"/>
      <c r="S70" s="326"/>
      <c r="T70" s="288"/>
      <c r="U70" s="326"/>
      <c r="V70" s="288"/>
      <c r="W70" s="326"/>
      <c r="X70" s="288"/>
      <c r="Y70" s="326"/>
      <c r="Z70" s="328"/>
      <c r="AD70" s="340"/>
    </row>
    <row r="71" spans="1:30" ht="12.75">
      <c r="A71" s="288"/>
      <c r="B71" s="412"/>
      <c r="G71" s="325"/>
      <c r="H71" s="326"/>
      <c r="I71" s="326"/>
      <c r="J71" s="326"/>
      <c r="K71" s="326"/>
      <c r="L71" s="327"/>
      <c r="M71" s="326"/>
      <c r="N71" s="288"/>
      <c r="O71" s="326"/>
      <c r="P71" s="326"/>
      <c r="Q71" s="326"/>
      <c r="R71" s="340"/>
      <c r="S71" s="326"/>
      <c r="T71" s="288"/>
      <c r="U71" s="326"/>
      <c r="V71" s="288"/>
      <c r="W71" s="326"/>
      <c r="X71" s="288"/>
      <c r="Y71" s="326"/>
      <c r="Z71" s="328"/>
      <c r="AD71" s="340"/>
    </row>
    <row r="72" spans="1:30" ht="12.75">
      <c r="A72" s="288" t="s">
        <v>179</v>
      </c>
      <c r="B72" s="336" t="s">
        <v>559</v>
      </c>
      <c r="C72" s="288" t="s">
        <v>141</v>
      </c>
      <c r="D72" s="288">
        <v>10</v>
      </c>
      <c r="E72" s="364"/>
      <c r="F72" s="290">
        <f>D72*E72</f>
        <v>0</v>
      </c>
      <c r="G72" s="325"/>
      <c r="H72" s="326"/>
      <c r="I72" s="326"/>
      <c r="J72" s="326"/>
      <c r="K72" s="326"/>
      <c r="L72" s="327"/>
      <c r="M72" s="326"/>
      <c r="N72" s="288"/>
      <c r="O72" s="326"/>
      <c r="P72" s="326"/>
      <c r="Q72" s="326"/>
      <c r="R72" s="340"/>
      <c r="S72" s="326"/>
      <c r="T72" s="288"/>
      <c r="U72" s="326"/>
      <c r="V72" s="288"/>
      <c r="W72" s="326"/>
      <c r="X72" s="288"/>
      <c r="Y72" s="326"/>
      <c r="Z72" s="328"/>
      <c r="AD72" s="340"/>
    </row>
    <row r="73" spans="1:30" ht="12.75">
      <c r="A73" s="288"/>
      <c r="B73" s="331"/>
      <c r="C73" s="302"/>
      <c r="G73" s="325"/>
      <c r="H73" s="326"/>
      <c r="I73" s="326"/>
      <c r="J73" s="326"/>
      <c r="K73" s="326"/>
      <c r="L73" s="327"/>
      <c r="M73" s="326"/>
      <c r="N73" s="288"/>
      <c r="O73" s="326"/>
      <c r="P73" s="326"/>
      <c r="Q73" s="326"/>
      <c r="R73" s="340"/>
      <c r="S73" s="326"/>
      <c r="T73" s="288"/>
      <c r="U73" s="326"/>
      <c r="V73" s="288"/>
      <c r="W73" s="326"/>
      <c r="X73" s="288"/>
      <c r="Y73" s="326"/>
      <c r="Z73" s="328"/>
      <c r="AD73" s="340"/>
    </row>
    <row r="74" spans="1:30" ht="12.75">
      <c r="A74" s="288" t="s">
        <v>180</v>
      </c>
      <c r="B74" s="331" t="s">
        <v>560</v>
      </c>
      <c r="C74" s="288" t="s">
        <v>141</v>
      </c>
      <c r="D74" s="288">
        <v>10</v>
      </c>
      <c r="E74" s="364"/>
      <c r="F74" s="290">
        <f>D74*E74</f>
        <v>0</v>
      </c>
      <c r="G74" s="325"/>
      <c r="H74" s="326"/>
      <c r="I74" s="326"/>
      <c r="J74" s="326"/>
      <c r="K74" s="326"/>
      <c r="L74" s="327"/>
      <c r="M74" s="326"/>
      <c r="N74" s="288"/>
      <c r="O74" s="326"/>
      <c r="P74" s="326"/>
      <c r="Q74" s="326"/>
      <c r="R74" s="340"/>
      <c r="S74" s="326"/>
      <c r="T74" s="288"/>
      <c r="U74" s="326"/>
      <c r="V74" s="288"/>
      <c r="W74" s="326"/>
      <c r="X74" s="288"/>
      <c r="Y74" s="326"/>
      <c r="Z74" s="328"/>
      <c r="AD74" s="340"/>
    </row>
    <row r="75" spans="1:30" ht="12.75">
      <c r="A75" s="288"/>
      <c r="B75" s="336"/>
      <c r="D75" s="304"/>
      <c r="G75" s="325"/>
      <c r="H75" s="326"/>
      <c r="I75" s="326"/>
      <c r="J75" s="326"/>
      <c r="K75" s="326"/>
      <c r="L75" s="327"/>
      <c r="M75" s="326"/>
      <c r="N75" s="288"/>
      <c r="O75" s="326"/>
      <c r="P75" s="326"/>
      <c r="Q75" s="326"/>
      <c r="R75" s="340"/>
      <c r="S75" s="326"/>
      <c r="T75" s="288"/>
      <c r="U75" s="326"/>
      <c r="V75" s="288"/>
      <c r="W75" s="326"/>
      <c r="X75" s="288"/>
      <c r="Y75" s="326"/>
      <c r="Z75" s="328"/>
      <c r="AD75" s="340"/>
    </row>
    <row r="76" spans="1:30" ht="12.75">
      <c r="A76" s="288"/>
      <c r="B76" s="333" t="s">
        <v>221</v>
      </c>
      <c r="D76" s="304"/>
      <c r="G76" s="325"/>
      <c r="H76" s="341"/>
      <c r="I76" s="326"/>
      <c r="J76" s="326"/>
      <c r="K76" s="326"/>
      <c r="L76" s="342"/>
      <c r="M76" s="326"/>
      <c r="N76" s="343"/>
      <c r="O76" s="326"/>
      <c r="P76" s="326"/>
      <c r="Q76" s="326"/>
      <c r="R76" s="340"/>
      <c r="S76" s="326"/>
      <c r="T76" s="343"/>
      <c r="U76" s="326"/>
      <c r="V76" s="343"/>
      <c r="W76" s="326"/>
      <c r="X76" s="288"/>
      <c r="Y76" s="326"/>
      <c r="Z76" s="328"/>
      <c r="AB76" s="340"/>
      <c r="AD76" s="340"/>
    </row>
    <row r="77" spans="1:30" ht="12.75">
      <c r="A77" s="288"/>
      <c r="B77" s="323"/>
      <c r="D77" s="304"/>
      <c r="G77" s="325"/>
      <c r="H77" s="326"/>
      <c r="I77" s="326"/>
      <c r="J77" s="326"/>
      <c r="K77" s="326"/>
      <c r="L77" s="327"/>
      <c r="M77" s="326"/>
      <c r="N77" s="288"/>
      <c r="O77" s="326"/>
      <c r="P77" s="326"/>
      <c r="Q77" s="326"/>
      <c r="R77" s="340"/>
      <c r="S77" s="326"/>
      <c r="T77" s="288"/>
      <c r="U77" s="326"/>
      <c r="V77" s="288"/>
      <c r="W77" s="326"/>
      <c r="X77" s="288"/>
      <c r="Y77" s="326"/>
      <c r="Z77" s="328"/>
      <c r="AD77" s="340"/>
    </row>
    <row r="78" spans="1:30" ht="32.25" customHeight="1">
      <c r="A78" s="288"/>
      <c r="B78" s="332" t="s">
        <v>106</v>
      </c>
      <c r="D78" s="304"/>
      <c r="E78" s="344"/>
      <c r="G78" s="325"/>
      <c r="H78" s="326"/>
      <c r="I78" s="326"/>
      <c r="J78" s="326"/>
      <c r="K78" s="326"/>
      <c r="L78" s="327"/>
      <c r="M78" s="326"/>
      <c r="N78" s="288"/>
      <c r="O78" s="326"/>
      <c r="P78" s="326"/>
      <c r="Q78" s="326"/>
      <c r="R78" s="340"/>
      <c r="S78" s="326"/>
      <c r="T78" s="288"/>
      <c r="U78" s="326"/>
      <c r="V78" s="288"/>
      <c r="W78" s="326"/>
      <c r="X78" s="288"/>
      <c r="Y78" s="326"/>
      <c r="Z78" s="328"/>
      <c r="AD78" s="340"/>
    </row>
    <row r="79" spans="1:30" ht="12.75">
      <c r="A79" s="288"/>
      <c r="B79" s="336"/>
      <c r="D79" s="304"/>
      <c r="E79" s="344"/>
      <c r="G79" s="325"/>
      <c r="H79" s="326"/>
      <c r="I79" s="326"/>
      <c r="J79" s="326"/>
      <c r="K79" s="326"/>
      <c r="L79" s="327"/>
      <c r="M79" s="326"/>
      <c r="N79" s="288"/>
      <c r="O79" s="326"/>
      <c r="P79" s="326"/>
      <c r="Q79" s="326"/>
      <c r="R79" s="340"/>
      <c r="S79" s="326"/>
      <c r="T79" s="288"/>
      <c r="U79" s="326"/>
      <c r="V79" s="288"/>
      <c r="W79" s="326"/>
      <c r="X79" s="288"/>
      <c r="Y79" s="326"/>
      <c r="Z79" s="328"/>
      <c r="AD79" s="340"/>
    </row>
    <row r="80" spans="1:30" ht="12.75">
      <c r="A80" s="288" t="s">
        <v>181</v>
      </c>
      <c r="B80" s="336" t="s">
        <v>211</v>
      </c>
      <c r="C80" s="288" t="s">
        <v>70</v>
      </c>
      <c r="D80" s="288">
        <v>3</v>
      </c>
      <c r="E80" s="364"/>
      <c r="F80" s="290">
        <f>D80*E80</f>
        <v>0</v>
      </c>
      <c r="G80" s="325"/>
      <c r="H80" s="326"/>
      <c r="I80" s="326"/>
      <c r="J80" s="326"/>
      <c r="K80" s="326"/>
      <c r="L80" s="327"/>
      <c r="M80" s="326"/>
      <c r="N80" s="288"/>
      <c r="O80" s="326"/>
      <c r="P80" s="326"/>
      <c r="Q80" s="326"/>
      <c r="R80" s="340"/>
      <c r="S80" s="326"/>
      <c r="T80" s="288"/>
      <c r="U80" s="326"/>
      <c r="V80" s="288"/>
      <c r="W80" s="326"/>
      <c r="X80" s="288"/>
      <c r="Y80" s="326"/>
      <c r="Z80" s="328"/>
      <c r="AD80" s="340"/>
    </row>
    <row r="81" spans="1:30" ht="12.75">
      <c r="A81" s="288"/>
      <c r="B81" s="336"/>
      <c r="D81" s="304"/>
      <c r="G81" s="325"/>
      <c r="H81" s="326"/>
      <c r="I81" s="326"/>
      <c r="J81" s="326"/>
      <c r="K81" s="326"/>
      <c r="L81" s="327"/>
      <c r="M81" s="326"/>
      <c r="N81" s="288"/>
      <c r="O81" s="326"/>
      <c r="P81" s="326"/>
      <c r="Q81" s="326"/>
      <c r="R81" s="340"/>
      <c r="S81" s="326"/>
      <c r="T81" s="288"/>
      <c r="U81" s="326"/>
      <c r="V81" s="288"/>
      <c r="W81" s="326"/>
      <c r="X81" s="288"/>
      <c r="Y81" s="326"/>
      <c r="Z81" s="328"/>
      <c r="AD81" s="340"/>
    </row>
    <row r="82" spans="1:31" ht="56.25" customHeight="1">
      <c r="A82" s="307"/>
      <c r="B82" s="338" t="s">
        <v>678</v>
      </c>
      <c r="C82" s="307"/>
      <c r="D82" s="407"/>
      <c r="E82" s="344"/>
      <c r="G82" s="345"/>
      <c r="H82" s="327"/>
      <c r="I82" s="327"/>
      <c r="J82" s="327"/>
      <c r="K82" s="327"/>
      <c r="L82" s="327"/>
      <c r="M82" s="327"/>
      <c r="N82" s="307"/>
      <c r="O82" s="327"/>
      <c r="P82" s="327"/>
      <c r="Q82" s="327"/>
      <c r="R82" s="346"/>
      <c r="S82" s="327"/>
      <c r="T82" s="307"/>
      <c r="U82" s="327"/>
      <c r="V82" s="307"/>
      <c r="W82" s="327"/>
      <c r="X82" s="307"/>
      <c r="Y82" s="327"/>
      <c r="Z82" s="347"/>
      <c r="AA82" s="348"/>
      <c r="AB82" s="348"/>
      <c r="AC82" s="348"/>
      <c r="AD82" s="346"/>
      <c r="AE82" s="348"/>
    </row>
    <row r="83" spans="1:31" ht="12.75">
      <c r="A83" s="307"/>
      <c r="B83" s="349"/>
      <c r="C83" s="307"/>
      <c r="D83" s="407"/>
      <c r="E83" s="344"/>
      <c r="G83" s="345"/>
      <c r="H83" s="327"/>
      <c r="I83" s="327"/>
      <c r="J83" s="327"/>
      <c r="K83" s="327"/>
      <c r="L83" s="327"/>
      <c r="M83" s="327"/>
      <c r="N83" s="307"/>
      <c r="O83" s="327"/>
      <c r="P83" s="327"/>
      <c r="Q83" s="327"/>
      <c r="R83" s="346"/>
      <c r="S83" s="327"/>
      <c r="T83" s="307"/>
      <c r="U83" s="327"/>
      <c r="V83" s="307"/>
      <c r="W83" s="327"/>
      <c r="X83" s="307"/>
      <c r="Y83" s="327"/>
      <c r="Z83" s="347"/>
      <c r="AA83" s="348"/>
      <c r="AB83" s="348"/>
      <c r="AC83" s="348"/>
      <c r="AD83" s="346"/>
      <c r="AE83" s="348"/>
    </row>
    <row r="84" spans="1:31" ht="12.75">
      <c r="A84" s="307" t="s">
        <v>182</v>
      </c>
      <c r="B84" s="349" t="s">
        <v>211</v>
      </c>
      <c r="C84" s="307" t="s">
        <v>70</v>
      </c>
      <c r="D84" s="307">
        <v>46</v>
      </c>
      <c r="E84" s="364"/>
      <c r="F84" s="290">
        <f>D84*E84</f>
        <v>0</v>
      </c>
      <c r="G84" s="345"/>
      <c r="H84" s="327"/>
      <c r="I84" s="327"/>
      <c r="J84" s="327"/>
      <c r="K84" s="327"/>
      <c r="L84" s="327"/>
      <c r="M84" s="327"/>
      <c r="N84" s="307"/>
      <c r="O84" s="327"/>
      <c r="P84" s="327"/>
      <c r="Q84" s="327"/>
      <c r="R84" s="346"/>
      <c r="S84" s="327"/>
      <c r="T84" s="307"/>
      <c r="U84" s="327"/>
      <c r="V84" s="307"/>
      <c r="W84" s="327"/>
      <c r="X84" s="307"/>
      <c r="Y84" s="327"/>
      <c r="Z84" s="347"/>
      <c r="AA84" s="348"/>
      <c r="AB84" s="348"/>
      <c r="AC84" s="348"/>
      <c r="AD84" s="346"/>
      <c r="AE84" s="348"/>
    </row>
    <row r="85" spans="1:31" ht="12.75">
      <c r="A85" s="307"/>
      <c r="B85" s="349"/>
      <c r="C85" s="307"/>
      <c r="D85" s="407"/>
      <c r="E85" s="344"/>
      <c r="G85" s="345"/>
      <c r="H85" s="327"/>
      <c r="I85" s="327"/>
      <c r="J85" s="327"/>
      <c r="K85" s="327"/>
      <c r="L85" s="327"/>
      <c r="M85" s="327"/>
      <c r="N85" s="307"/>
      <c r="O85" s="327"/>
      <c r="P85" s="327"/>
      <c r="Q85" s="327"/>
      <c r="R85" s="346"/>
      <c r="S85" s="327"/>
      <c r="T85" s="307"/>
      <c r="U85" s="327"/>
      <c r="V85" s="307"/>
      <c r="W85" s="327"/>
      <c r="X85" s="307"/>
      <c r="Y85" s="327"/>
      <c r="Z85" s="347"/>
      <c r="AA85" s="348"/>
      <c r="AB85" s="348"/>
      <c r="AC85" s="348"/>
      <c r="AD85" s="346"/>
      <c r="AE85" s="348"/>
    </row>
    <row r="86" spans="1:31" ht="54.75" customHeight="1">
      <c r="A86" s="307"/>
      <c r="B86" s="332" t="s">
        <v>444</v>
      </c>
      <c r="D86" s="304"/>
      <c r="G86" s="345"/>
      <c r="H86" s="327"/>
      <c r="I86" s="327"/>
      <c r="J86" s="327"/>
      <c r="K86" s="327"/>
      <c r="L86" s="327"/>
      <c r="M86" s="327"/>
      <c r="N86" s="307"/>
      <c r="O86" s="327"/>
      <c r="P86" s="327"/>
      <c r="Q86" s="327"/>
      <c r="R86" s="346"/>
      <c r="S86" s="327"/>
      <c r="T86" s="307"/>
      <c r="U86" s="327"/>
      <c r="V86" s="307"/>
      <c r="W86" s="327"/>
      <c r="X86" s="307"/>
      <c r="Y86" s="327"/>
      <c r="Z86" s="347"/>
      <c r="AA86" s="348"/>
      <c r="AB86" s="348"/>
      <c r="AC86" s="348"/>
      <c r="AD86" s="346"/>
      <c r="AE86" s="348"/>
    </row>
    <row r="87" spans="1:31" ht="12.75">
      <c r="A87" s="307"/>
      <c r="B87" s="336"/>
      <c r="D87" s="304"/>
      <c r="G87" s="345"/>
      <c r="H87" s="327"/>
      <c r="I87" s="327"/>
      <c r="J87" s="327"/>
      <c r="K87" s="327"/>
      <c r="L87" s="327"/>
      <c r="M87" s="327"/>
      <c r="N87" s="307"/>
      <c r="O87" s="327"/>
      <c r="P87" s="327"/>
      <c r="Q87" s="327"/>
      <c r="R87" s="346"/>
      <c r="S87" s="327"/>
      <c r="T87" s="307"/>
      <c r="U87" s="327"/>
      <c r="V87" s="307"/>
      <c r="W87" s="327"/>
      <c r="X87" s="307"/>
      <c r="Y87" s="327"/>
      <c r="Z87" s="347"/>
      <c r="AA87" s="348"/>
      <c r="AB87" s="348"/>
      <c r="AC87" s="348"/>
      <c r="AD87" s="346"/>
      <c r="AE87" s="348"/>
    </row>
    <row r="88" spans="1:31" ht="12.75">
      <c r="A88" s="307" t="s">
        <v>183</v>
      </c>
      <c r="B88" s="323" t="s">
        <v>445</v>
      </c>
      <c r="C88" s="288" t="s">
        <v>142</v>
      </c>
      <c r="D88" s="288">
        <v>4</v>
      </c>
      <c r="E88" s="364"/>
      <c r="F88" s="290">
        <f>D88*E88</f>
        <v>0</v>
      </c>
      <c r="G88" s="345"/>
      <c r="H88" s="327"/>
      <c r="I88" s="327"/>
      <c r="J88" s="327"/>
      <c r="K88" s="327"/>
      <c r="L88" s="327"/>
      <c r="M88" s="327"/>
      <c r="N88" s="307"/>
      <c r="O88" s="327"/>
      <c r="P88" s="327"/>
      <c r="Q88" s="327"/>
      <c r="R88" s="346"/>
      <c r="S88" s="327"/>
      <c r="T88" s="307"/>
      <c r="U88" s="327"/>
      <c r="V88" s="307"/>
      <c r="W88" s="327"/>
      <c r="X88" s="307"/>
      <c r="Y88" s="327"/>
      <c r="Z88" s="347"/>
      <c r="AA88" s="348"/>
      <c r="AB88" s="348"/>
      <c r="AC88" s="348"/>
      <c r="AD88" s="346"/>
      <c r="AE88" s="348"/>
    </row>
    <row r="89" spans="1:31" ht="12.75">
      <c r="A89" s="307"/>
      <c r="B89" s="349"/>
      <c r="C89" s="307"/>
      <c r="D89" s="407"/>
      <c r="E89" s="344"/>
      <c r="G89" s="345"/>
      <c r="H89" s="327"/>
      <c r="I89" s="327"/>
      <c r="J89" s="327"/>
      <c r="K89" s="327"/>
      <c r="L89" s="327"/>
      <c r="M89" s="327"/>
      <c r="N89" s="307"/>
      <c r="O89" s="327"/>
      <c r="P89" s="327"/>
      <c r="Q89" s="327"/>
      <c r="R89" s="346"/>
      <c r="S89" s="327"/>
      <c r="T89" s="307"/>
      <c r="U89" s="327"/>
      <c r="V89" s="307"/>
      <c r="W89" s="327"/>
      <c r="X89" s="307"/>
      <c r="Y89" s="327"/>
      <c r="Z89" s="347"/>
      <c r="AA89" s="348"/>
      <c r="AB89" s="348"/>
      <c r="AC89" s="348"/>
      <c r="AD89" s="346"/>
      <c r="AE89" s="348"/>
    </row>
    <row r="90" spans="1:31" ht="12.75">
      <c r="A90" s="307"/>
      <c r="B90" s="349"/>
      <c r="C90" s="307"/>
      <c r="D90" s="407"/>
      <c r="E90" s="344"/>
      <c r="G90" s="345"/>
      <c r="H90" s="327"/>
      <c r="I90" s="327"/>
      <c r="J90" s="327"/>
      <c r="K90" s="327"/>
      <c r="L90" s="327"/>
      <c r="M90" s="327"/>
      <c r="N90" s="307"/>
      <c r="O90" s="327"/>
      <c r="P90" s="327"/>
      <c r="Q90" s="327"/>
      <c r="R90" s="346"/>
      <c r="S90" s="327"/>
      <c r="T90" s="307"/>
      <c r="U90" s="327"/>
      <c r="V90" s="307"/>
      <c r="W90" s="327"/>
      <c r="X90" s="307"/>
      <c r="Y90" s="327"/>
      <c r="Z90" s="347"/>
      <c r="AA90" s="348"/>
      <c r="AB90" s="348"/>
      <c r="AC90" s="348"/>
      <c r="AD90" s="346"/>
      <c r="AE90" s="348"/>
    </row>
    <row r="91" spans="1:31" ht="12.75">
      <c r="A91" s="307"/>
      <c r="B91" s="349"/>
      <c r="C91" s="307"/>
      <c r="D91" s="407"/>
      <c r="E91" s="344"/>
      <c r="G91" s="345"/>
      <c r="H91" s="327"/>
      <c r="I91" s="327"/>
      <c r="J91" s="327"/>
      <c r="K91" s="327"/>
      <c r="L91" s="327"/>
      <c r="M91" s="327"/>
      <c r="N91" s="307"/>
      <c r="O91" s="327"/>
      <c r="P91" s="327"/>
      <c r="Q91" s="327"/>
      <c r="R91" s="346"/>
      <c r="S91" s="327"/>
      <c r="T91" s="307"/>
      <c r="U91" s="327"/>
      <c r="V91" s="307"/>
      <c r="W91" s="327"/>
      <c r="X91" s="307"/>
      <c r="Y91" s="327"/>
      <c r="Z91" s="347"/>
      <c r="AA91" s="348"/>
      <c r="AB91" s="348"/>
      <c r="AC91" s="348"/>
      <c r="AD91" s="346"/>
      <c r="AE91" s="348"/>
    </row>
    <row r="92" spans="1:30" ht="12.75">
      <c r="A92" s="288"/>
      <c r="B92" s="400"/>
      <c r="G92" s="325"/>
      <c r="H92" s="326"/>
      <c r="I92" s="326"/>
      <c r="J92" s="326"/>
      <c r="K92" s="326"/>
      <c r="L92" s="327"/>
      <c r="M92" s="326"/>
      <c r="N92" s="288"/>
      <c r="O92" s="326"/>
      <c r="P92" s="326"/>
      <c r="Q92" s="326"/>
      <c r="R92" s="340"/>
      <c r="S92" s="326"/>
      <c r="T92" s="288"/>
      <c r="U92" s="326"/>
      <c r="V92" s="288"/>
      <c r="W92" s="326"/>
      <c r="X92" s="288"/>
      <c r="Y92" s="326"/>
      <c r="Z92" s="328"/>
      <c r="AD92" s="340"/>
    </row>
    <row r="93" spans="1:30" ht="12.75">
      <c r="A93" s="288"/>
      <c r="B93" s="400"/>
      <c r="G93" s="325"/>
      <c r="H93" s="326"/>
      <c r="I93" s="326"/>
      <c r="J93" s="326"/>
      <c r="K93" s="326"/>
      <c r="L93" s="327"/>
      <c r="M93" s="326"/>
      <c r="N93" s="288"/>
      <c r="O93" s="326"/>
      <c r="P93" s="326"/>
      <c r="Q93" s="326"/>
      <c r="R93" s="340"/>
      <c r="S93" s="326"/>
      <c r="T93" s="288"/>
      <c r="U93" s="326"/>
      <c r="V93" s="288"/>
      <c r="W93" s="326"/>
      <c r="X93" s="288"/>
      <c r="Y93" s="326"/>
      <c r="Z93" s="328"/>
      <c r="AD93" s="340"/>
    </row>
    <row r="94" spans="1:30" ht="12.75">
      <c r="A94" s="288"/>
      <c r="B94" s="331"/>
      <c r="G94" s="325"/>
      <c r="H94" s="326"/>
      <c r="I94" s="326"/>
      <c r="J94" s="326"/>
      <c r="K94" s="326"/>
      <c r="L94" s="327"/>
      <c r="M94" s="326"/>
      <c r="N94" s="288"/>
      <c r="O94" s="326"/>
      <c r="P94" s="326"/>
      <c r="Q94" s="326"/>
      <c r="R94" s="340"/>
      <c r="S94" s="326"/>
      <c r="T94" s="288"/>
      <c r="U94" s="326"/>
      <c r="V94" s="288"/>
      <c r="W94" s="326"/>
      <c r="X94" s="288"/>
      <c r="Y94" s="326"/>
      <c r="Z94" s="328"/>
      <c r="AD94" s="340"/>
    </row>
    <row r="95" spans="1:30" ht="12.75">
      <c r="A95" s="288"/>
      <c r="B95" s="331"/>
      <c r="G95" s="325"/>
      <c r="H95" s="326"/>
      <c r="I95" s="326"/>
      <c r="J95" s="326"/>
      <c r="K95" s="326"/>
      <c r="L95" s="327"/>
      <c r="M95" s="326"/>
      <c r="N95" s="288"/>
      <c r="O95" s="326"/>
      <c r="P95" s="326"/>
      <c r="Q95" s="326"/>
      <c r="R95" s="340"/>
      <c r="S95" s="326"/>
      <c r="T95" s="288"/>
      <c r="U95" s="326"/>
      <c r="V95" s="288"/>
      <c r="W95" s="326"/>
      <c r="X95" s="288"/>
      <c r="Y95" s="326"/>
      <c r="Z95" s="328"/>
      <c r="AD95" s="340"/>
    </row>
    <row r="96" spans="1:26" ht="12.75">
      <c r="A96" s="288"/>
      <c r="B96" s="287"/>
      <c r="D96" s="339"/>
      <c r="E96" s="289"/>
      <c r="F96" s="293"/>
      <c r="G96" s="325"/>
      <c r="H96" s="326"/>
      <c r="I96" s="326"/>
      <c r="J96" s="326"/>
      <c r="K96" s="326"/>
      <c r="L96" s="327"/>
      <c r="M96" s="326"/>
      <c r="N96" s="288"/>
      <c r="O96" s="326"/>
      <c r="P96" s="326"/>
      <c r="Q96" s="326"/>
      <c r="R96" s="288"/>
      <c r="S96" s="326"/>
      <c r="T96" s="288"/>
      <c r="U96" s="326"/>
      <c r="V96" s="288"/>
      <c r="W96" s="326"/>
      <c r="X96" s="288"/>
      <c r="Y96" s="326"/>
      <c r="Z96" s="328"/>
    </row>
    <row r="97" spans="1:26" s="297" customFormat="1" ht="12.75">
      <c r="A97" s="295"/>
      <c r="B97" s="350" t="s">
        <v>116</v>
      </c>
      <c r="C97" s="295"/>
      <c r="E97" s="296"/>
      <c r="F97" s="290">
        <f>SUM(F47:F88)</f>
        <v>0</v>
      </c>
      <c r="G97" s="351"/>
      <c r="H97" s="352"/>
      <c r="I97" s="352"/>
      <c r="J97" s="352"/>
      <c r="K97" s="352"/>
      <c r="L97" s="353"/>
      <c r="M97" s="352"/>
      <c r="N97" s="295"/>
      <c r="O97" s="352"/>
      <c r="P97" s="352"/>
      <c r="Q97" s="352"/>
      <c r="R97" s="295"/>
      <c r="S97" s="352"/>
      <c r="T97" s="295"/>
      <c r="U97" s="352"/>
      <c r="V97" s="295"/>
      <c r="W97" s="352"/>
      <c r="X97" s="295"/>
      <c r="Y97" s="352"/>
      <c r="Z97" s="354"/>
    </row>
    <row r="98" spans="10:12" ht="12.75">
      <c r="J98" s="355"/>
      <c r="L98" s="355"/>
    </row>
  </sheetData>
  <sheetProtection/>
  <mergeCells count="10">
    <mergeCell ref="T1:U2"/>
    <mergeCell ref="V1:W2"/>
    <mergeCell ref="X1:Y2"/>
    <mergeCell ref="Z1:Z2"/>
    <mergeCell ref="H1:I2"/>
    <mergeCell ref="J1:K2"/>
    <mergeCell ref="L1:M2"/>
    <mergeCell ref="N1:O2"/>
    <mergeCell ref="P1:Q2"/>
    <mergeCell ref="R1:S2"/>
  </mergeCells>
  <printOptions/>
  <pageMargins left="0.7480314960629921" right="0.7480314960629921" top="0.984251968503937" bottom="0.984251968503937" header="0.5118110236220472" footer="0.5118110236220472"/>
  <pageSetup horizontalDpi="600" verticalDpi="600" orientation="portrait" paperSize="9" scale="75" r:id="rId1"/>
  <headerFooter alignWithMargins="0">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colBreaks count="1" manualBreakCount="1">
    <brk id="6" max="1701" man="1"/>
  </colBreaks>
</worksheet>
</file>

<file path=xl/worksheets/sheet9.xml><?xml version="1.0" encoding="utf-8"?>
<worksheet xmlns="http://schemas.openxmlformats.org/spreadsheetml/2006/main" xmlns:r="http://schemas.openxmlformats.org/officeDocument/2006/relationships">
  <sheetPr>
    <tabColor rgb="FF00B050"/>
  </sheetPr>
  <dimension ref="A1:H232"/>
  <sheetViews>
    <sheetView tabSelected="1" view="pageBreakPreview" zoomScaleNormal="70" zoomScaleSheetLayoutView="100" zoomScalePageLayoutView="0" workbookViewId="0" topLeftCell="A1">
      <pane xSplit="3" ySplit="2" topLeftCell="D207" activePane="bottomRight" state="frozen"/>
      <selection pane="topLeft" activeCell="A40" sqref="A40:IV40"/>
      <selection pane="topRight" activeCell="A40" sqref="A40:IV40"/>
      <selection pane="bottomLeft" activeCell="A40" sqref="A40:IV40"/>
      <selection pane="bottomRight" activeCell="F212" sqref="F212"/>
    </sheetView>
  </sheetViews>
  <sheetFormatPr defaultColWidth="9.140625" defaultRowHeight="12.75"/>
  <cols>
    <col min="1" max="1" width="5.8515625" style="389" customWidth="1"/>
    <col min="2" max="2" width="49.00390625" style="420" customWidth="1"/>
    <col min="3" max="3" width="6.8515625" style="430" customWidth="1"/>
    <col min="4" max="4" width="6.8515625" style="390" customWidth="1"/>
    <col min="5" max="5" width="10.421875" style="391" customWidth="1"/>
    <col min="6" max="6" width="12.57421875" style="392" customWidth="1"/>
    <col min="7" max="16384" width="9.140625" style="419" customWidth="1"/>
  </cols>
  <sheetData>
    <row r="1" spans="1:6" s="283" customFormat="1" ht="12.75">
      <c r="A1" s="280" t="s">
        <v>47</v>
      </c>
      <c r="B1" s="279" t="s">
        <v>68</v>
      </c>
      <c r="C1" s="280" t="s">
        <v>223</v>
      </c>
      <c r="D1" s="281" t="s">
        <v>224</v>
      </c>
      <c r="E1" s="463" t="s">
        <v>71</v>
      </c>
      <c r="F1" s="282" t="s">
        <v>225</v>
      </c>
    </row>
    <row r="2" spans="1:6" ht="12.75">
      <c r="A2" s="416"/>
      <c r="B2" s="417"/>
      <c r="C2" s="416"/>
      <c r="D2" s="418"/>
      <c r="E2" s="464" t="s">
        <v>22</v>
      </c>
      <c r="F2" s="285" t="s">
        <v>22</v>
      </c>
    </row>
    <row r="3" spans="3:8" ht="12.75">
      <c r="C3" s="389"/>
      <c r="G3" s="421"/>
      <c r="H3" s="421"/>
    </row>
    <row r="4" spans="2:8" ht="28.5" customHeight="1">
      <c r="B4" s="291" t="s">
        <v>569</v>
      </c>
      <c r="C4" s="389"/>
      <c r="G4" s="421"/>
      <c r="H4" s="421"/>
    </row>
    <row r="5" spans="2:8" ht="12.75">
      <c r="B5" s="291"/>
      <c r="C5" s="389"/>
      <c r="G5" s="421"/>
      <c r="H5" s="421"/>
    </row>
    <row r="6" spans="2:8" ht="25.5">
      <c r="B6" s="291" t="s">
        <v>281</v>
      </c>
      <c r="C6" s="389"/>
      <c r="G6" s="421"/>
      <c r="H6" s="421"/>
    </row>
    <row r="7" spans="3:8" ht="12.75">
      <c r="C7" s="389"/>
      <c r="G7" s="421"/>
      <c r="H7" s="421"/>
    </row>
    <row r="8" spans="2:8" ht="42" customHeight="1">
      <c r="B8" s="300" t="s">
        <v>570</v>
      </c>
      <c r="C8" s="389"/>
      <c r="G8" s="421"/>
      <c r="H8" s="421"/>
    </row>
    <row r="9" spans="2:8" ht="15" customHeight="1">
      <c r="B9" s="422"/>
      <c r="C9" s="389"/>
      <c r="G9" s="421"/>
      <c r="H9" s="421"/>
    </row>
    <row r="10" spans="2:8" ht="43.5" customHeight="1">
      <c r="B10" s="422" t="s">
        <v>282</v>
      </c>
      <c r="C10" s="389"/>
      <c r="G10" s="421"/>
      <c r="H10" s="421"/>
    </row>
    <row r="11" spans="2:8" ht="12.75">
      <c r="B11" s="422"/>
      <c r="C11" s="389"/>
      <c r="G11" s="421"/>
      <c r="H11" s="421"/>
    </row>
    <row r="12" spans="1:8" ht="167.25" customHeight="1">
      <c r="A12" s="389" t="s">
        <v>174</v>
      </c>
      <c r="B12" s="422" t="s">
        <v>571</v>
      </c>
      <c r="C12" s="389" t="s">
        <v>28</v>
      </c>
      <c r="D12" s="390">
        <v>1</v>
      </c>
      <c r="E12" s="395">
        <v>0</v>
      </c>
      <c r="F12" s="392">
        <f>D12*E12</f>
        <v>0</v>
      </c>
      <c r="G12" s="421"/>
      <c r="H12" s="421"/>
    </row>
    <row r="13" spans="2:8" ht="15.75" customHeight="1">
      <c r="B13" s="422"/>
      <c r="C13" s="389"/>
      <c r="G13" s="421"/>
      <c r="H13" s="421"/>
    </row>
    <row r="14" spans="1:8" ht="107.25" customHeight="1">
      <c r="A14" s="389" t="s">
        <v>175</v>
      </c>
      <c r="B14" s="422" t="s">
        <v>315</v>
      </c>
      <c r="C14" s="389" t="s">
        <v>28</v>
      </c>
      <c r="D14" s="390">
        <v>1</v>
      </c>
      <c r="E14" s="395">
        <v>0</v>
      </c>
      <c r="F14" s="392">
        <f>D14*E14</f>
        <v>0</v>
      </c>
      <c r="G14" s="421"/>
      <c r="H14" s="421"/>
    </row>
    <row r="15" spans="2:8" ht="15" customHeight="1">
      <c r="B15" s="422"/>
      <c r="C15" s="389"/>
      <c r="G15" s="421"/>
      <c r="H15" s="421"/>
    </row>
    <row r="16" spans="1:8" ht="148.5" customHeight="1">
      <c r="A16" s="389" t="s">
        <v>176</v>
      </c>
      <c r="B16" s="422" t="s">
        <v>283</v>
      </c>
      <c r="C16" s="389" t="s">
        <v>28</v>
      </c>
      <c r="D16" s="390">
        <v>1</v>
      </c>
      <c r="E16" s="395">
        <v>0</v>
      </c>
      <c r="F16" s="392">
        <f>D16*E16</f>
        <v>0</v>
      </c>
      <c r="G16" s="421"/>
      <c r="H16" s="421"/>
    </row>
    <row r="17" spans="2:8" ht="16.5" customHeight="1">
      <c r="B17" s="422"/>
      <c r="C17" s="389"/>
      <c r="G17" s="421"/>
      <c r="H17" s="421"/>
    </row>
    <row r="18" spans="1:8" ht="51.75" customHeight="1">
      <c r="A18" s="389" t="s">
        <v>177</v>
      </c>
      <c r="B18" s="422" t="s">
        <v>212</v>
      </c>
      <c r="C18" s="389" t="s">
        <v>28</v>
      </c>
      <c r="D18" s="390">
        <v>1</v>
      </c>
      <c r="E18" s="395">
        <v>0</v>
      </c>
      <c r="F18" s="392">
        <f>D18*E18</f>
        <v>0</v>
      </c>
      <c r="G18" s="421"/>
      <c r="H18" s="421"/>
    </row>
    <row r="19" spans="2:8" ht="12.75">
      <c r="B19" s="422"/>
      <c r="C19" s="389"/>
      <c r="G19" s="421"/>
      <c r="H19" s="421"/>
    </row>
    <row r="20" spans="1:8" ht="63.75">
      <c r="A20" s="389" t="s">
        <v>178</v>
      </c>
      <c r="B20" s="422" t="s">
        <v>316</v>
      </c>
      <c r="C20" s="389" t="s">
        <v>28</v>
      </c>
      <c r="D20" s="390">
        <v>1</v>
      </c>
      <c r="E20" s="395">
        <v>0</v>
      </c>
      <c r="F20" s="392">
        <f>D20*E20</f>
        <v>0</v>
      </c>
      <c r="G20" s="421"/>
      <c r="H20" s="421"/>
    </row>
    <row r="21" spans="2:8" ht="12.75">
      <c r="B21" s="422"/>
      <c r="C21" s="389"/>
      <c r="G21" s="421"/>
      <c r="H21" s="421"/>
    </row>
    <row r="22" spans="2:8" ht="12.75">
      <c r="B22" s="422"/>
      <c r="C22" s="389"/>
      <c r="G22" s="421"/>
      <c r="H22" s="421"/>
    </row>
    <row r="23" spans="2:8" ht="12.75">
      <c r="B23" s="422"/>
      <c r="C23" s="389"/>
      <c r="F23" s="466"/>
      <c r="G23" s="421"/>
      <c r="H23" s="421"/>
    </row>
    <row r="24" spans="1:8" s="427" customFormat="1" ht="12.75">
      <c r="A24" s="423"/>
      <c r="B24" s="294"/>
      <c r="C24" s="423"/>
      <c r="D24" s="424"/>
      <c r="E24" s="425"/>
      <c r="F24" s="467">
        <f>SUM(F4:F21)</f>
        <v>0</v>
      </c>
      <c r="G24" s="426"/>
      <c r="H24" s="426"/>
    </row>
    <row r="25" spans="2:8" ht="12.75">
      <c r="B25" s="298"/>
      <c r="C25" s="389"/>
      <c r="F25" s="467">
        <f>F24</f>
        <v>0</v>
      </c>
      <c r="G25" s="421"/>
      <c r="H25" s="421"/>
    </row>
    <row r="26" spans="2:8" ht="12.75">
      <c r="B26" s="298"/>
      <c r="C26" s="389"/>
      <c r="F26" s="468"/>
      <c r="G26" s="421"/>
      <c r="H26" s="421"/>
    </row>
    <row r="27" spans="2:8" ht="12.75">
      <c r="B27" s="422"/>
      <c r="C27" s="389"/>
      <c r="G27" s="421"/>
      <c r="H27" s="421"/>
    </row>
    <row r="28" spans="2:8" ht="12.75">
      <c r="B28" s="291" t="s">
        <v>213</v>
      </c>
      <c r="C28" s="389"/>
      <c r="G28" s="421"/>
      <c r="H28" s="421"/>
    </row>
    <row r="29" spans="2:8" ht="12.75">
      <c r="B29" s="291"/>
      <c r="C29" s="389"/>
      <c r="G29" s="421"/>
      <c r="H29" s="421"/>
    </row>
    <row r="30" spans="2:8" ht="12.75">
      <c r="B30" s="291" t="s">
        <v>35</v>
      </c>
      <c r="C30" s="389"/>
      <c r="G30" s="421"/>
      <c r="H30" s="421"/>
    </row>
    <row r="31" spans="2:8" ht="12.75">
      <c r="B31" s="291"/>
      <c r="C31" s="389"/>
      <c r="G31" s="421"/>
      <c r="H31" s="421"/>
    </row>
    <row r="32" spans="1:8" s="429" customFormat="1" ht="43.5" customHeight="1">
      <c r="A32" s="389"/>
      <c r="B32" s="301" t="s">
        <v>671</v>
      </c>
      <c r="C32" s="389"/>
      <c r="D32" s="390"/>
      <c r="E32" s="391"/>
      <c r="F32" s="392"/>
      <c r="G32" s="428"/>
      <c r="H32" s="428"/>
    </row>
    <row r="33" spans="1:8" s="429" customFormat="1" ht="12.75">
      <c r="A33" s="389"/>
      <c r="B33" s="422"/>
      <c r="C33" s="389"/>
      <c r="D33" s="390"/>
      <c r="E33" s="391"/>
      <c r="F33" s="392"/>
      <c r="G33" s="428"/>
      <c r="H33" s="428"/>
    </row>
    <row r="34" spans="1:8" s="429" customFormat="1" ht="12.75">
      <c r="A34" s="389" t="s">
        <v>174</v>
      </c>
      <c r="B34" s="422" t="s">
        <v>214</v>
      </c>
      <c r="C34" s="389" t="s">
        <v>30</v>
      </c>
      <c r="D34" s="390">
        <v>1</v>
      </c>
      <c r="E34" s="395">
        <v>0</v>
      </c>
      <c r="F34" s="392">
        <f>D34*E34</f>
        <v>0</v>
      </c>
      <c r="G34" s="428"/>
      <c r="H34" s="428"/>
    </row>
    <row r="35" spans="2:8" ht="12.75">
      <c r="B35" s="422"/>
      <c r="C35" s="389"/>
      <c r="G35" s="421"/>
      <c r="H35" s="421"/>
    </row>
    <row r="36" spans="2:8" ht="12.75">
      <c r="B36" s="291" t="s">
        <v>36</v>
      </c>
      <c r="C36" s="389"/>
      <c r="G36" s="421"/>
      <c r="H36" s="421"/>
    </row>
    <row r="37" spans="2:8" ht="12.75">
      <c r="B37" s="422"/>
      <c r="C37" s="389"/>
      <c r="G37" s="421"/>
      <c r="H37" s="421"/>
    </row>
    <row r="38" spans="2:8" ht="25.5">
      <c r="B38" s="301" t="s">
        <v>218</v>
      </c>
      <c r="G38" s="421"/>
      <c r="H38" s="421"/>
    </row>
    <row r="39" spans="2:8" ht="12.75" customHeight="1">
      <c r="B39" s="422"/>
      <c r="C39" s="389"/>
      <c r="G39" s="421"/>
      <c r="H39" s="421"/>
    </row>
    <row r="40" spans="1:8" ht="12.75">
      <c r="A40" s="389" t="s">
        <v>175</v>
      </c>
      <c r="B40" s="422" t="s">
        <v>199</v>
      </c>
      <c r="C40" s="389" t="s">
        <v>217</v>
      </c>
      <c r="D40" s="390">
        <v>1</v>
      </c>
      <c r="E40" s="395">
        <v>0</v>
      </c>
      <c r="F40" s="392">
        <f>D40*E40</f>
        <v>0</v>
      </c>
      <c r="G40" s="421"/>
      <c r="H40" s="421"/>
    </row>
    <row r="41" spans="2:8" ht="12.75">
      <c r="B41" s="422"/>
      <c r="C41" s="389"/>
      <c r="G41" s="421"/>
      <c r="H41" s="421"/>
    </row>
    <row r="42" spans="1:8" ht="12.75">
      <c r="A42" s="389" t="s">
        <v>176</v>
      </c>
      <c r="B42" s="422" t="s">
        <v>572</v>
      </c>
      <c r="C42" s="389" t="s">
        <v>217</v>
      </c>
      <c r="D42" s="390">
        <v>1</v>
      </c>
      <c r="E42" s="395">
        <v>0</v>
      </c>
      <c r="F42" s="392">
        <f>D42*E42</f>
        <v>0</v>
      </c>
      <c r="G42" s="421"/>
      <c r="H42" s="421"/>
    </row>
    <row r="43" spans="2:8" ht="12.75">
      <c r="B43" s="422"/>
      <c r="C43" s="389"/>
      <c r="G43" s="421"/>
      <c r="H43" s="421"/>
    </row>
    <row r="44" spans="1:8" ht="12.75">
      <c r="A44" s="389" t="s">
        <v>177</v>
      </c>
      <c r="B44" s="422" t="s">
        <v>573</v>
      </c>
      <c r="C44" s="389" t="s">
        <v>217</v>
      </c>
      <c r="D44" s="390">
        <v>1</v>
      </c>
      <c r="E44" s="395">
        <v>0</v>
      </c>
      <c r="F44" s="392">
        <f>D44*E44</f>
        <v>0</v>
      </c>
      <c r="G44" s="421"/>
      <c r="H44" s="421"/>
    </row>
    <row r="45" spans="2:8" ht="12.75">
      <c r="B45" s="422"/>
      <c r="C45" s="389"/>
      <c r="G45" s="421"/>
      <c r="H45" s="421"/>
    </row>
    <row r="46" spans="2:8" ht="12.75">
      <c r="B46" s="291" t="s">
        <v>574</v>
      </c>
      <c r="C46" s="389"/>
      <c r="G46" s="421"/>
      <c r="H46" s="421"/>
    </row>
    <row r="47" spans="2:8" ht="12.75">
      <c r="B47" s="422"/>
      <c r="C47" s="389"/>
      <c r="G47" s="421"/>
      <c r="H47" s="421"/>
    </row>
    <row r="48" spans="2:8" ht="25.5">
      <c r="B48" s="301" t="s">
        <v>575</v>
      </c>
      <c r="G48" s="421"/>
      <c r="H48" s="421"/>
    </row>
    <row r="49" spans="2:8" ht="12.75">
      <c r="B49" s="422"/>
      <c r="C49" s="389"/>
      <c r="G49" s="421"/>
      <c r="H49" s="421"/>
    </row>
    <row r="50" spans="1:8" ht="12.75">
      <c r="A50" s="389" t="s">
        <v>178</v>
      </c>
      <c r="B50" s="422" t="s">
        <v>576</v>
      </c>
      <c r="C50" s="389" t="s">
        <v>217</v>
      </c>
      <c r="D50" s="390">
        <v>1</v>
      </c>
      <c r="E50" s="395">
        <v>0</v>
      </c>
      <c r="F50" s="392">
        <f>D50*E50</f>
        <v>0</v>
      </c>
      <c r="G50" s="421"/>
      <c r="H50" s="421"/>
    </row>
    <row r="51" spans="2:8" ht="12.75">
      <c r="B51" s="422"/>
      <c r="C51" s="389"/>
      <c r="G51" s="421"/>
      <c r="H51" s="421"/>
    </row>
    <row r="52" spans="2:8" ht="12.75">
      <c r="B52" s="291" t="s">
        <v>577</v>
      </c>
      <c r="C52" s="389"/>
      <c r="G52" s="421"/>
      <c r="H52" s="421"/>
    </row>
    <row r="53" spans="2:8" ht="12.75">
      <c r="B53" s="422"/>
      <c r="C53" s="389"/>
      <c r="G53" s="421"/>
      <c r="H53" s="421"/>
    </row>
    <row r="54" spans="2:8" ht="25.5">
      <c r="B54" s="301" t="s">
        <v>578</v>
      </c>
      <c r="G54" s="421"/>
      <c r="H54" s="421"/>
    </row>
    <row r="55" spans="2:8" ht="12.75">
      <c r="B55" s="422"/>
      <c r="C55" s="389"/>
      <c r="G55" s="421"/>
      <c r="H55" s="421"/>
    </row>
    <row r="56" spans="1:8" ht="12.75">
      <c r="A56" s="389" t="s">
        <v>179</v>
      </c>
      <c r="B56" s="422" t="s">
        <v>579</v>
      </c>
      <c r="C56" s="389" t="s">
        <v>217</v>
      </c>
      <c r="D56" s="390">
        <v>1</v>
      </c>
      <c r="E56" s="395">
        <v>0</v>
      </c>
      <c r="F56" s="392">
        <f>D56*E56</f>
        <v>0</v>
      </c>
      <c r="G56" s="431"/>
      <c r="H56" s="421"/>
    </row>
    <row r="57" spans="2:8" ht="12.75">
      <c r="B57" s="303"/>
      <c r="C57" s="304"/>
      <c r="D57" s="432"/>
      <c r="E57" s="305"/>
      <c r="F57" s="306"/>
      <c r="G57" s="421"/>
      <c r="H57" s="421"/>
    </row>
    <row r="58" spans="2:8" ht="12.75">
      <c r="B58" s="433" t="s">
        <v>580</v>
      </c>
      <c r="C58" s="389"/>
      <c r="G58" s="421"/>
      <c r="H58" s="421"/>
    </row>
    <row r="59" spans="2:8" ht="12.75">
      <c r="B59" s="393"/>
      <c r="C59" s="389"/>
      <c r="G59" s="421"/>
      <c r="H59" s="421"/>
    </row>
    <row r="60" spans="1:8" ht="181.5" customHeight="1">
      <c r="A60" s="389" t="s">
        <v>180</v>
      </c>
      <c r="B60" s="393" t="s">
        <v>581</v>
      </c>
      <c r="C60" s="389" t="s">
        <v>217</v>
      </c>
      <c r="D60" s="390">
        <v>1</v>
      </c>
      <c r="E60" s="395">
        <v>0</v>
      </c>
      <c r="F60" s="392">
        <f>D60*E60</f>
        <v>0</v>
      </c>
      <c r="G60" s="421"/>
      <c r="H60" s="421"/>
    </row>
    <row r="61" spans="2:8" ht="12.75">
      <c r="B61" s="434"/>
      <c r="C61" s="389"/>
      <c r="G61" s="421"/>
      <c r="H61" s="421"/>
    </row>
    <row r="62" spans="1:8" ht="76.5">
      <c r="A62" s="389" t="s">
        <v>181</v>
      </c>
      <c r="B62" s="393" t="s">
        <v>582</v>
      </c>
      <c r="C62" s="389"/>
      <c r="D62" s="390">
        <v>1</v>
      </c>
      <c r="E62" s="395">
        <v>0</v>
      </c>
      <c r="F62" s="392">
        <f>D62*E62</f>
        <v>0</v>
      </c>
      <c r="G62" s="421"/>
      <c r="H62" s="421"/>
    </row>
    <row r="63" spans="2:8" ht="12.75">
      <c r="B63" s="434"/>
      <c r="C63" s="389"/>
      <c r="G63" s="421"/>
      <c r="H63" s="421"/>
    </row>
    <row r="64" spans="2:8" ht="12.75">
      <c r="B64" s="434"/>
      <c r="C64" s="389"/>
      <c r="G64" s="421"/>
      <c r="H64" s="421"/>
    </row>
    <row r="65" spans="2:8" ht="12.75">
      <c r="B65" s="434"/>
      <c r="C65" s="389"/>
      <c r="G65" s="421"/>
      <c r="H65" s="421"/>
    </row>
    <row r="66" spans="2:8" ht="12.75">
      <c r="B66" s="422"/>
      <c r="C66" s="389"/>
      <c r="F66" s="466"/>
      <c r="G66" s="421"/>
      <c r="H66" s="421"/>
    </row>
    <row r="67" spans="1:8" ht="12.75">
      <c r="A67" s="423"/>
      <c r="B67" s="294"/>
      <c r="C67" s="423"/>
      <c r="D67" s="424"/>
      <c r="E67" s="425"/>
      <c r="F67" s="467">
        <f>SUM(F25:F62)</f>
        <v>0</v>
      </c>
      <c r="G67" s="421"/>
      <c r="H67" s="421"/>
    </row>
    <row r="68" spans="1:8" s="439" customFormat="1" ht="12.75">
      <c r="A68" s="435"/>
      <c r="B68" s="298"/>
      <c r="C68" s="435"/>
      <c r="D68" s="436"/>
      <c r="E68" s="437"/>
      <c r="F68" s="467">
        <f>F67</f>
        <v>0</v>
      </c>
      <c r="G68" s="438"/>
      <c r="H68" s="438"/>
    </row>
    <row r="69" spans="2:8" ht="12.75">
      <c r="B69" s="422"/>
      <c r="C69" s="389"/>
      <c r="F69" s="468"/>
      <c r="G69" s="421"/>
      <c r="H69" s="421"/>
    </row>
    <row r="70" spans="2:8" ht="12.75">
      <c r="B70" s="291" t="s">
        <v>124</v>
      </c>
      <c r="C70" s="389"/>
      <c r="G70" s="421"/>
      <c r="H70" s="421"/>
    </row>
    <row r="71" spans="2:8" ht="12.75">
      <c r="B71" s="291"/>
      <c r="C71" s="389"/>
      <c r="G71" s="421"/>
      <c r="H71" s="421"/>
    </row>
    <row r="72" spans="2:8" ht="12.75">
      <c r="B72" s="291" t="s">
        <v>583</v>
      </c>
      <c r="C72" s="389"/>
      <c r="G72" s="421"/>
      <c r="H72" s="421"/>
    </row>
    <row r="73" spans="2:8" ht="12.75">
      <c r="B73" s="422"/>
      <c r="C73" s="389"/>
      <c r="G73" s="421"/>
      <c r="H73" s="421"/>
    </row>
    <row r="74" spans="2:8" ht="12.75">
      <c r="B74" s="433" t="s">
        <v>584</v>
      </c>
      <c r="C74" s="389"/>
      <c r="G74" s="421"/>
      <c r="H74" s="421"/>
    </row>
    <row r="75" spans="2:8" ht="12.75">
      <c r="B75" s="393"/>
      <c r="C75" s="389"/>
      <c r="G75" s="421"/>
      <c r="H75" s="421"/>
    </row>
    <row r="76" spans="1:8" ht="114.75">
      <c r="A76" s="389" t="s">
        <v>174</v>
      </c>
      <c r="B76" s="393" t="s">
        <v>672</v>
      </c>
      <c r="C76" s="389" t="s">
        <v>217</v>
      </c>
      <c r="D76" s="390">
        <v>1</v>
      </c>
      <c r="E76" s="395">
        <v>0</v>
      </c>
      <c r="F76" s="392">
        <f>D76*E76</f>
        <v>0</v>
      </c>
      <c r="G76" s="421"/>
      <c r="H76" s="421"/>
    </row>
    <row r="77" spans="2:8" ht="12.75">
      <c r="B77" s="440"/>
      <c r="C77" s="389"/>
      <c r="G77" s="421"/>
      <c r="H77" s="421"/>
    </row>
    <row r="78" spans="1:8" ht="12.75">
      <c r="A78" s="304"/>
      <c r="B78" s="441" t="s">
        <v>585</v>
      </c>
      <c r="C78" s="389"/>
      <c r="G78" s="421"/>
      <c r="H78" s="421"/>
    </row>
    <row r="79" spans="1:8" ht="12.75">
      <c r="A79" s="304"/>
      <c r="B79" s="441"/>
      <c r="C79" s="389"/>
      <c r="G79" s="421"/>
      <c r="H79" s="421"/>
    </row>
    <row r="80" spans="1:8" ht="25.5">
      <c r="A80" s="389" t="s">
        <v>175</v>
      </c>
      <c r="B80" s="394" t="s">
        <v>301</v>
      </c>
      <c r="C80" s="389" t="s">
        <v>69</v>
      </c>
      <c r="D80" s="390">
        <v>1</v>
      </c>
      <c r="E80" s="395">
        <v>0</v>
      </c>
      <c r="F80" s="392">
        <f>D80*E80</f>
        <v>0</v>
      </c>
      <c r="G80" s="421"/>
      <c r="H80" s="421"/>
    </row>
    <row r="81" spans="1:8" ht="12.75">
      <c r="A81" s="304"/>
      <c r="B81" s="442"/>
      <c r="C81" s="304"/>
      <c r="D81" s="432"/>
      <c r="G81" s="421"/>
      <c r="H81" s="421"/>
    </row>
    <row r="82" spans="1:8" ht="51">
      <c r="A82" s="389" t="s">
        <v>176</v>
      </c>
      <c r="B82" s="394" t="s">
        <v>586</v>
      </c>
      <c r="C82" s="389" t="s">
        <v>114</v>
      </c>
      <c r="D82" s="390">
        <v>1</v>
      </c>
      <c r="E82" s="395">
        <v>0</v>
      </c>
      <c r="F82" s="392">
        <f>D82*E82</f>
        <v>0</v>
      </c>
      <c r="G82" s="421"/>
      <c r="H82" s="421"/>
    </row>
    <row r="83" spans="2:8" ht="12.75">
      <c r="B83" s="291"/>
      <c r="C83" s="389"/>
      <c r="G83" s="421"/>
      <c r="H83" s="421"/>
    </row>
    <row r="84" spans="1:8" ht="25.5">
      <c r="A84" s="389" t="s">
        <v>177</v>
      </c>
      <c r="B84" s="394" t="s">
        <v>302</v>
      </c>
      <c r="C84" s="389" t="s">
        <v>114</v>
      </c>
      <c r="D84" s="390">
        <v>1</v>
      </c>
      <c r="E84" s="395">
        <v>0</v>
      </c>
      <c r="F84" s="392">
        <f>D84*E84</f>
        <v>0</v>
      </c>
      <c r="G84" s="421"/>
      <c r="H84" s="421"/>
    </row>
    <row r="85" spans="2:8" ht="12.75">
      <c r="B85" s="394"/>
      <c r="C85" s="389"/>
      <c r="G85" s="421"/>
      <c r="H85" s="421"/>
    </row>
    <row r="86" spans="1:8" ht="57.75" customHeight="1">
      <c r="A86" s="389" t="s">
        <v>178</v>
      </c>
      <c r="B86" s="394" t="s">
        <v>587</v>
      </c>
      <c r="C86" s="389" t="s">
        <v>114</v>
      </c>
      <c r="D86" s="390">
        <v>1</v>
      </c>
      <c r="E86" s="395">
        <v>0</v>
      </c>
      <c r="F86" s="392">
        <f>D86*E86</f>
        <v>0</v>
      </c>
      <c r="G86" s="421"/>
      <c r="H86" s="421"/>
    </row>
    <row r="87" spans="2:8" ht="12.75">
      <c r="B87" s="394"/>
      <c r="C87" s="389"/>
      <c r="G87" s="421"/>
      <c r="H87" s="421"/>
    </row>
    <row r="88" spans="1:8" ht="51">
      <c r="A88" s="389" t="s">
        <v>179</v>
      </c>
      <c r="B88" s="394" t="s">
        <v>303</v>
      </c>
      <c r="C88" s="389" t="s">
        <v>69</v>
      </c>
      <c r="D88" s="390">
        <v>1</v>
      </c>
      <c r="E88" s="395">
        <v>0</v>
      </c>
      <c r="F88" s="392">
        <f>D88*E88</f>
        <v>0</v>
      </c>
      <c r="G88" s="421"/>
      <c r="H88" s="421"/>
    </row>
    <row r="89" spans="2:8" ht="12.75">
      <c r="B89" s="394"/>
      <c r="C89" s="389"/>
      <c r="G89" s="421"/>
      <c r="H89" s="421"/>
    </row>
    <row r="90" spans="1:8" ht="44.25" customHeight="1">
      <c r="A90" s="389" t="s">
        <v>180</v>
      </c>
      <c r="B90" s="394" t="s">
        <v>588</v>
      </c>
      <c r="C90" s="389" t="s">
        <v>217</v>
      </c>
      <c r="D90" s="390">
        <v>1</v>
      </c>
      <c r="E90" s="395">
        <v>0</v>
      </c>
      <c r="F90" s="392">
        <f>D90*E90</f>
        <v>0</v>
      </c>
      <c r="G90" s="421"/>
      <c r="H90" s="421"/>
    </row>
    <row r="91" spans="2:8" ht="12.75">
      <c r="B91" s="443"/>
      <c r="C91" s="304"/>
      <c r="D91" s="432"/>
      <c r="G91" s="421"/>
      <c r="H91" s="421"/>
    </row>
    <row r="92" spans="1:8" ht="165.75">
      <c r="A92" s="389" t="s">
        <v>181</v>
      </c>
      <c r="B92" s="394" t="s">
        <v>589</v>
      </c>
      <c r="C92" s="389" t="s">
        <v>217</v>
      </c>
      <c r="D92" s="390">
        <v>1</v>
      </c>
      <c r="E92" s="395">
        <v>0</v>
      </c>
      <c r="F92" s="392">
        <f>D92*E92</f>
        <v>0</v>
      </c>
      <c r="G92" s="421"/>
      <c r="H92" s="421"/>
    </row>
    <row r="93" spans="2:8" ht="12.75">
      <c r="B93" s="394"/>
      <c r="C93" s="389"/>
      <c r="G93" s="421"/>
      <c r="H93" s="421"/>
    </row>
    <row r="94" spans="2:8" ht="12.75">
      <c r="B94" s="394"/>
      <c r="C94" s="389"/>
      <c r="G94" s="421"/>
      <c r="H94" s="421"/>
    </row>
    <row r="95" spans="2:8" ht="12.75">
      <c r="B95" s="394"/>
      <c r="C95" s="389"/>
      <c r="G95" s="421"/>
      <c r="H95" s="421"/>
    </row>
    <row r="96" spans="2:8" ht="12.75">
      <c r="B96" s="291"/>
      <c r="C96" s="389"/>
      <c r="G96" s="421"/>
      <c r="H96" s="421"/>
    </row>
    <row r="97" spans="2:8" ht="12.75">
      <c r="B97" s="422"/>
      <c r="C97" s="389"/>
      <c r="G97" s="421"/>
      <c r="H97" s="421"/>
    </row>
    <row r="98" spans="2:8" ht="12.75">
      <c r="B98" s="422"/>
      <c r="C98" s="389"/>
      <c r="G98" s="421"/>
      <c r="H98" s="421"/>
    </row>
    <row r="99" spans="2:8" ht="12.75">
      <c r="B99" s="422"/>
      <c r="C99" s="389"/>
      <c r="F99" s="466"/>
      <c r="G99" s="421"/>
      <c r="H99" s="421"/>
    </row>
    <row r="100" spans="1:8" s="427" customFormat="1" ht="12.75">
      <c r="A100" s="423"/>
      <c r="B100" s="294"/>
      <c r="C100" s="423"/>
      <c r="D100" s="424"/>
      <c r="E100" s="425"/>
      <c r="F100" s="467">
        <f>SUM(F68:F95)</f>
        <v>0</v>
      </c>
      <c r="G100" s="426"/>
      <c r="H100" s="426"/>
    </row>
    <row r="101" spans="2:8" ht="12.75">
      <c r="B101" s="298"/>
      <c r="C101" s="389"/>
      <c r="F101" s="467">
        <f>F100</f>
        <v>0</v>
      </c>
      <c r="G101" s="421"/>
      <c r="H101" s="421"/>
    </row>
    <row r="102" spans="2:8" ht="12.75">
      <c r="B102" s="422"/>
      <c r="C102" s="389"/>
      <c r="F102" s="468"/>
      <c r="G102" s="421"/>
      <c r="H102" s="421"/>
    </row>
    <row r="103" spans="1:8" ht="12.75">
      <c r="A103" s="304"/>
      <c r="B103" s="441" t="s">
        <v>590</v>
      </c>
      <c r="C103" s="304"/>
      <c r="D103" s="432"/>
      <c r="G103" s="421"/>
      <c r="H103" s="421"/>
    </row>
    <row r="104" spans="1:8" ht="12.75">
      <c r="A104" s="304"/>
      <c r="B104" s="444"/>
      <c r="C104" s="304"/>
      <c r="D104" s="432"/>
      <c r="G104" s="421"/>
      <c r="H104" s="421"/>
    </row>
    <row r="105" spans="1:8" ht="25.5">
      <c r="A105" s="389" t="s">
        <v>174</v>
      </c>
      <c r="B105" s="422" t="s">
        <v>312</v>
      </c>
      <c r="C105" s="389" t="s">
        <v>217</v>
      </c>
      <c r="D105" s="390">
        <v>1</v>
      </c>
      <c r="E105" s="395">
        <v>0</v>
      </c>
      <c r="F105" s="392">
        <f>D105*E105</f>
        <v>0</v>
      </c>
      <c r="G105" s="421"/>
      <c r="H105" s="421"/>
    </row>
    <row r="106" spans="2:8" ht="12.75">
      <c r="B106" s="394"/>
      <c r="C106" s="389"/>
      <c r="G106" s="421"/>
      <c r="H106" s="421"/>
    </row>
    <row r="107" spans="1:8" ht="51">
      <c r="A107" s="389" t="s">
        <v>175</v>
      </c>
      <c r="B107" s="394" t="s">
        <v>304</v>
      </c>
      <c r="C107" s="389" t="s">
        <v>69</v>
      </c>
      <c r="D107" s="390">
        <v>1</v>
      </c>
      <c r="E107" s="395">
        <v>0</v>
      </c>
      <c r="F107" s="392">
        <f>D107*E107</f>
        <v>0</v>
      </c>
      <c r="G107" s="421"/>
      <c r="H107" s="421"/>
    </row>
    <row r="108" spans="1:8" ht="12.75">
      <c r="A108" s="304"/>
      <c r="B108" s="443"/>
      <c r="C108" s="304"/>
      <c r="D108" s="432"/>
      <c r="E108" s="305"/>
      <c r="G108" s="421"/>
      <c r="H108" s="421"/>
    </row>
    <row r="109" spans="1:8" ht="51">
      <c r="A109" s="389" t="s">
        <v>176</v>
      </c>
      <c r="B109" s="394" t="s">
        <v>305</v>
      </c>
      <c r="C109" s="389" t="s">
        <v>69</v>
      </c>
      <c r="D109" s="390">
        <v>1</v>
      </c>
      <c r="E109" s="395">
        <v>0</v>
      </c>
      <c r="F109" s="392">
        <f>D109*E109</f>
        <v>0</v>
      </c>
      <c r="G109" s="421"/>
      <c r="H109" s="421"/>
    </row>
    <row r="110" spans="1:8" ht="12.75">
      <c r="A110" s="304"/>
      <c r="B110" s="443"/>
      <c r="C110" s="304"/>
      <c r="D110" s="432"/>
      <c r="E110" s="305"/>
      <c r="G110" s="421"/>
      <c r="H110" s="421"/>
    </row>
    <row r="111" spans="1:8" ht="25.5">
      <c r="A111" s="389" t="s">
        <v>177</v>
      </c>
      <c r="B111" s="394" t="s">
        <v>306</v>
      </c>
      <c r="C111" s="389" t="s">
        <v>69</v>
      </c>
      <c r="D111" s="390">
        <v>1</v>
      </c>
      <c r="E111" s="395">
        <v>0</v>
      </c>
      <c r="F111" s="392">
        <f>D111*E111</f>
        <v>0</v>
      </c>
      <c r="G111" s="421"/>
      <c r="H111" s="421"/>
    </row>
    <row r="112" spans="2:8" ht="12.75">
      <c r="B112" s="394"/>
      <c r="C112" s="389"/>
      <c r="E112" s="305"/>
      <c r="G112" s="421"/>
      <c r="H112" s="421"/>
    </row>
    <row r="113" spans="1:8" ht="38.25">
      <c r="A113" s="389" t="s">
        <v>178</v>
      </c>
      <c r="B113" s="394" t="s">
        <v>591</v>
      </c>
      <c r="C113" s="389" t="s">
        <v>114</v>
      </c>
      <c r="D113" s="390">
        <v>1</v>
      </c>
      <c r="E113" s="395">
        <v>0</v>
      </c>
      <c r="F113" s="392">
        <f>D113*E113</f>
        <v>0</v>
      </c>
      <c r="G113" s="421"/>
      <c r="H113" s="421"/>
    </row>
    <row r="114" spans="2:8" ht="12.75">
      <c r="B114" s="394"/>
      <c r="C114" s="389"/>
      <c r="E114" s="305"/>
      <c r="G114" s="421"/>
      <c r="H114" s="421"/>
    </row>
    <row r="115" spans="1:8" ht="38.25">
      <c r="A115" s="389" t="s">
        <v>179</v>
      </c>
      <c r="B115" s="394" t="s">
        <v>592</v>
      </c>
      <c r="C115" s="389" t="s">
        <v>114</v>
      </c>
      <c r="D115" s="390">
        <v>1</v>
      </c>
      <c r="E115" s="395">
        <v>0</v>
      </c>
      <c r="F115" s="392">
        <f>D115*E115</f>
        <v>0</v>
      </c>
      <c r="G115" s="421"/>
      <c r="H115" s="421"/>
    </row>
    <row r="116" spans="2:8" ht="12.75">
      <c r="B116" s="394"/>
      <c r="C116" s="389"/>
      <c r="E116" s="305"/>
      <c r="G116" s="421"/>
      <c r="H116" s="421"/>
    </row>
    <row r="117" spans="1:8" ht="51">
      <c r="A117" s="389" t="s">
        <v>180</v>
      </c>
      <c r="B117" s="394" t="s">
        <v>593</v>
      </c>
      <c r="C117" s="389" t="s">
        <v>114</v>
      </c>
      <c r="D117" s="390">
        <v>1</v>
      </c>
      <c r="E117" s="395">
        <v>0</v>
      </c>
      <c r="F117" s="392">
        <f>D117*E117</f>
        <v>0</v>
      </c>
      <c r="G117" s="421"/>
      <c r="H117" s="421"/>
    </row>
    <row r="118" spans="1:8" ht="12.75">
      <c r="A118" s="304"/>
      <c r="B118" s="443"/>
      <c r="C118" s="304"/>
      <c r="D118" s="432"/>
      <c r="E118" s="305"/>
      <c r="G118" s="421"/>
      <c r="H118" s="421"/>
    </row>
    <row r="119" spans="1:8" ht="38.25">
      <c r="A119" s="389" t="s">
        <v>181</v>
      </c>
      <c r="B119" s="394" t="s">
        <v>594</v>
      </c>
      <c r="C119" s="389" t="s">
        <v>69</v>
      </c>
      <c r="D119" s="390">
        <v>1</v>
      </c>
      <c r="E119" s="395">
        <v>0</v>
      </c>
      <c r="F119" s="392">
        <f>D119*E119</f>
        <v>0</v>
      </c>
      <c r="G119" s="421"/>
      <c r="H119" s="421"/>
    </row>
    <row r="120" spans="1:8" ht="12.75">
      <c r="A120" s="304"/>
      <c r="B120" s="443"/>
      <c r="C120" s="304"/>
      <c r="D120" s="432"/>
      <c r="G120" s="421"/>
      <c r="H120" s="421"/>
    </row>
    <row r="121" spans="1:8" ht="12.75">
      <c r="A121" s="304"/>
      <c r="B121" s="433" t="s">
        <v>595</v>
      </c>
      <c r="C121" s="389"/>
      <c r="G121" s="421"/>
      <c r="H121" s="421"/>
    </row>
    <row r="122" spans="1:8" ht="12.75">
      <c r="A122" s="304"/>
      <c r="B122" s="393"/>
      <c r="C122" s="389"/>
      <c r="G122" s="421"/>
      <c r="H122" s="421"/>
    </row>
    <row r="123" spans="1:8" ht="127.5">
      <c r="A123" s="389" t="s">
        <v>182</v>
      </c>
      <c r="B123" s="394" t="s">
        <v>349</v>
      </c>
      <c r="C123" s="389" t="s">
        <v>114</v>
      </c>
      <c r="D123" s="390">
        <v>1</v>
      </c>
      <c r="E123" s="395">
        <v>0</v>
      </c>
      <c r="F123" s="392">
        <f>D123*E123</f>
        <v>0</v>
      </c>
      <c r="G123" s="421"/>
      <c r="H123" s="421"/>
    </row>
    <row r="124" spans="1:8" ht="12.75">
      <c r="A124" s="304"/>
      <c r="B124" s="443"/>
      <c r="C124" s="304"/>
      <c r="D124" s="432"/>
      <c r="G124" s="421"/>
      <c r="H124" s="421"/>
    </row>
    <row r="125" spans="1:8" ht="12.75">
      <c r="A125" s="304"/>
      <c r="B125" s="443"/>
      <c r="C125" s="304"/>
      <c r="D125" s="432"/>
      <c r="G125" s="421"/>
      <c r="H125" s="421"/>
    </row>
    <row r="126" spans="1:8" ht="12.75">
      <c r="A126" s="304"/>
      <c r="B126" s="443"/>
      <c r="C126" s="304"/>
      <c r="D126" s="432"/>
      <c r="G126" s="421"/>
      <c r="H126" s="421"/>
    </row>
    <row r="127" spans="1:8" ht="12.75">
      <c r="A127" s="304"/>
      <c r="B127" s="443"/>
      <c r="C127" s="304"/>
      <c r="D127" s="432"/>
      <c r="G127" s="421"/>
      <c r="H127" s="421"/>
    </row>
    <row r="128" spans="1:8" ht="12.75">
      <c r="A128" s="304"/>
      <c r="B128" s="443"/>
      <c r="C128" s="304"/>
      <c r="D128" s="432"/>
      <c r="G128" s="421"/>
      <c r="H128" s="421"/>
    </row>
    <row r="129" spans="1:8" ht="12.75">
      <c r="A129" s="304"/>
      <c r="B129" s="443"/>
      <c r="C129" s="304"/>
      <c r="D129" s="432"/>
      <c r="G129" s="421"/>
      <c r="H129" s="421"/>
    </row>
    <row r="130" spans="1:8" ht="12.75">
      <c r="A130" s="304"/>
      <c r="B130" s="443"/>
      <c r="C130" s="304"/>
      <c r="D130" s="432"/>
      <c r="G130" s="421"/>
      <c r="H130" s="421"/>
    </row>
    <row r="131" spans="1:8" ht="12.75">
      <c r="A131" s="304"/>
      <c r="B131" s="443"/>
      <c r="C131" s="304"/>
      <c r="D131" s="432"/>
      <c r="G131" s="421"/>
      <c r="H131" s="421"/>
    </row>
    <row r="132" spans="1:8" ht="12.75">
      <c r="A132" s="304"/>
      <c r="B132" s="443"/>
      <c r="C132" s="304"/>
      <c r="D132" s="432"/>
      <c r="G132" s="421"/>
      <c r="H132" s="421"/>
    </row>
    <row r="133" spans="1:8" ht="12.75">
      <c r="A133" s="304"/>
      <c r="B133" s="443"/>
      <c r="C133" s="304"/>
      <c r="D133" s="432"/>
      <c r="G133" s="421"/>
      <c r="H133" s="421"/>
    </row>
    <row r="134" spans="1:8" ht="12.75">
      <c r="A134" s="304"/>
      <c r="B134" s="443"/>
      <c r="C134" s="304"/>
      <c r="D134" s="432"/>
      <c r="G134" s="421"/>
      <c r="H134" s="421"/>
    </row>
    <row r="135" spans="1:8" ht="12.75">
      <c r="A135" s="304"/>
      <c r="B135" s="443"/>
      <c r="C135" s="304"/>
      <c r="D135" s="432"/>
      <c r="G135" s="421"/>
      <c r="H135" s="421"/>
    </row>
    <row r="136" spans="1:8" ht="12.75">
      <c r="A136" s="304"/>
      <c r="B136" s="443"/>
      <c r="C136" s="304"/>
      <c r="D136" s="432"/>
      <c r="G136" s="421"/>
      <c r="H136" s="421"/>
    </row>
    <row r="137" spans="1:8" ht="12.75">
      <c r="A137" s="304"/>
      <c r="B137" s="443"/>
      <c r="C137" s="304"/>
      <c r="D137" s="432"/>
      <c r="G137" s="421"/>
      <c r="H137" s="421"/>
    </row>
    <row r="138" spans="2:8" ht="12.75">
      <c r="B138" s="422"/>
      <c r="C138" s="389"/>
      <c r="G138" s="421"/>
      <c r="H138" s="421"/>
    </row>
    <row r="139" spans="2:8" ht="12.75">
      <c r="B139" s="422"/>
      <c r="C139" s="389"/>
      <c r="G139" s="421"/>
      <c r="H139" s="421"/>
    </row>
    <row r="140" spans="2:8" ht="12.75">
      <c r="B140" s="393"/>
      <c r="C140" s="389"/>
      <c r="F140" s="466"/>
      <c r="G140" s="421"/>
      <c r="H140" s="421"/>
    </row>
    <row r="141" spans="1:8" ht="12.75">
      <c r="A141" s="423"/>
      <c r="B141" s="294"/>
      <c r="C141" s="423"/>
      <c r="D141" s="424"/>
      <c r="E141" s="425"/>
      <c r="F141" s="467">
        <f>SUM(F101:F133)</f>
        <v>0</v>
      </c>
      <c r="G141" s="421"/>
      <c r="H141" s="421"/>
    </row>
    <row r="142" spans="1:8" ht="12.75">
      <c r="A142" s="435"/>
      <c r="B142" s="445"/>
      <c r="C142" s="435"/>
      <c r="D142" s="436"/>
      <c r="E142" s="437"/>
      <c r="F142" s="467">
        <f>F141</f>
        <v>0</v>
      </c>
      <c r="G142" s="421"/>
      <c r="H142" s="421"/>
    </row>
    <row r="143" spans="2:8" ht="12.75">
      <c r="B143" s="446"/>
      <c r="C143" s="389"/>
      <c r="F143" s="468"/>
      <c r="G143" s="421"/>
      <c r="H143" s="421"/>
    </row>
    <row r="144" spans="2:8" ht="12.75">
      <c r="B144" s="446"/>
      <c r="C144" s="389"/>
      <c r="G144" s="421"/>
      <c r="H144" s="421"/>
    </row>
    <row r="145" spans="2:8" ht="12.75">
      <c r="B145" s="396" t="s">
        <v>596</v>
      </c>
      <c r="C145" s="389"/>
      <c r="G145" s="421"/>
      <c r="H145" s="421"/>
    </row>
    <row r="146" spans="2:8" ht="12.75">
      <c r="B146" s="396"/>
      <c r="C146" s="389"/>
      <c r="G146" s="421"/>
      <c r="H146" s="421"/>
    </row>
    <row r="147" spans="2:8" ht="193.5" customHeight="1">
      <c r="B147" s="396" t="s">
        <v>597</v>
      </c>
      <c r="C147" s="389"/>
      <c r="G147" s="421"/>
      <c r="H147" s="421"/>
    </row>
    <row r="148" spans="2:8" ht="12.75">
      <c r="B148" s="447"/>
      <c r="C148" s="389"/>
      <c r="G148" s="421"/>
      <c r="H148" s="421"/>
    </row>
    <row r="149" spans="1:8" ht="25.5">
      <c r="A149" s="389" t="s">
        <v>174</v>
      </c>
      <c r="B149" s="394" t="s">
        <v>598</v>
      </c>
      <c r="C149" s="389" t="s">
        <v>217</v>
      </c>
      <c r="D149" s="390">
        <v>1</v>
      </c>
      <c r="E149" s="395">
        <v>0</v>
      </c>
      <c r="F149" s="392">
        <f>D149*E149</f>
        <v>0</v>
      </c>
      <c r="G149" s="421"/>
      <c r="H149" s="421"/>
    </row>
    <row r="150" spans="2:8" ht="12.75">
      <c r="B150" s="394"/>
      <c r="C150" s="389"/>
      <c r="G150" s="421"/>
      <c r="H150" s="421"/>
    </row>
    <row r="151" spans="1:8" ht="25.5">
      <c r="A151" s="389" t="s">
        <v>175</v>
      </c>
      <c r="B151" s="394" t="s">
        <v>307</v>
      </c>
      <c r="C151" s="389" t="s">
        <v>114</v>
      </c>
      <c r="D151" s="390">
        <v>1</v>
      </c>
      <c r="E151" s="395">
        <v>0</v>
      </c>
      <c r="F151" s="392">
        <f>D151*E151</f>
        <v>0</v>
      </c>
      <c r="G151" s="421"/>
      <c r="H151" s="421"/>
    </row>
    <row r="152" spans="2:8" ht="12.75">
      <c r="B152" s="394"/>
      <c r="C152" s="389"/>
      <c r="G152" s="421"/>
      <c r="H152" s="421"/>
    </row>
    <row r="153" spans="1:8" ht="38.25">
      <c r="A153" s="389" t="s">
        <v>176</v>
      </c>
      <c r="B153" s="394" t="s">
        <v>308</v>
      </c>
      <c r="C153" s="389" t="s">
        <v>114</v>
      </c>
      <c r="D153" s="390">
        <v>1</v>
      </c>
      <c r="E153" s="395">
        <v>0</v>
      </c>
      <c r="F153" s="392">
        <f>D153*E153</f>
        <v>0</v>
      </c>
      <c r="G153" s="421"/>
      <c r="H153" s="421"/>
    </row>
    <row r="154" spans="2:8" ht="12.75">
      <c r="B154" s="394"/>
      <c r="C154" s="389"/>
      <c r="G154" s="421"/>
      <c r="H154" s="421"/>
    </row>
    <row r="155" spans="1:8" ht="51">
      <c r="A155" s="389" t="s">
        <v>177</v>
      </c>
      <c r="B155" s="394" t="s">
        <v>309</v>
      </c>
      <c r="C155" s="389" t="s">
        <v>69</v>
      </c>
      <c r="D155" s="390">
        <v>1</v>
      </c>
      <c r="E155" s="395">
        <v>0</v>
      </c>
      <c r="F155" s="392">
        <f>D155*E155</f>
        <v>0</v>
      </c>
      <c r="G155" s="421"/>
      <c r="H155" s="421"/>
    </row>
    <row r="156" spans="2:8" ht="12.75">
      <c r="B156" s="394"/>
      <c r="C156" s="389"/>
      <c r="G156" s="421"/>
      <c r="H156" s="421"/>
    </row>
    <row r="157" spans="1:8" ht="51">
      <c r="A157" s="389" t="s">
        <v>178</v>
      </c>
      <c r="B157" s="394" t="s">
        <v>599</v>
      </c>
      <c r="C157" s="389" t="s">
        <v>69</v>
      </c>
      <c r="D157" s="390">
        <v>1</v>
      </c>
      <c r="E157" s="395">
        <v>0</v>
      </c>
      <c r="F157" s="392">
        <f>D157*E157</f>
        <v>0</v>
      </c>
      <c r="G157" s="421"/>
      <c r="H157" s="421"/>
    </row>
    <row r="158" spans="2:8" ht="12.75">
      <c r="B158" s="394"/>
      <c r="C158" s="389"/>
      <c r="G158" s="421"/>
      <c r="H158" s="421"/>
    </row>
    <row r="159" spans="1:8" ht="25.5">
      <c r="A159" s="389" t="s">
        <v>179</v>
      </c>
      <c r="B159" s="394" t="s">
        <v>310</v>
      </c>
      <c r="C159" s="389" t="s">
        <v>114</v>
      </c>
      <c r="D159" s="390">
        <v>1</v>
      </c>
      <c r="E159" s="395">
        <v>0</v>
      </c>
      <c r="F159" s="392">
        <f>D159*E159</f>
        <v>0</v>
      </c>
      <c r="G159" s="421"/>
      <c r="H159" s="421"/>
    </row>
    <row r="160" spans="2:8" ht="12.75">
      <c r="B160" s="394"/>
      <c r="C160" s="389"/>
      <c r="G160" s="421"/>
      <c r="H160" s="421"/>
    </row>
    <row r="161" spans="1:8" ht="12.75">
      <c r="A161" s="389" t="s">
        <v>180</v>
      </c>
      <c r="B161" s="448" t="s">
        <v>311</v>
      </c>
      <c r="C161" s="389" t="s">
        <v>217</v>
      </c>
      <c r="D161" s="390">
        <v>1</v>
      </c>
      <c r="E161" s="395">
        <v>0</v>
      </c>
      <c r="F161" s="392">
        <f>D161*E161</f>
        <v>0</v>
      </c>
      <c r="G161" s="421"/>
      <c r="H161" s="421"/>
    </row>
    <row r="162" spans="2:8" ht="12.75">
      <c r="B162" s="291"/>
      <c r="C162" s="389"/>
      <c r="G162" s="421"/>
      <c r="H162" s="421"/>
    </row>
    <row r="163" spans="2:8" ht="12.75">
      <c r="B163" s="291" t="s">
        <v>600</v>
      </c>
      <c r="C163" s="389"/>
      <c r="G163" s="421"/>
      <c r="H163" s="421"/>
    </row>
    <row r="164" spans="2:8" ht="12.75">
      <c r="B164" s="422"/>
      <c r="C164" s="389"/>
      <c r="G164" s="421"/>
      <c r="H164" s="421"/>
    </row>
    <row r="165" spans="2:8" ht="12.75">
      <c r="B165" s="301" t="s">
        <v>601</v>
      </c>
      <c r="C165" s="389"/>
      <c r="E165" s="305"/>
      <c r="G165" s="421"/>
      <c r="H165" s="421"/>
    </row>
    <row r="166" spans="2:8" ht="12.75">
      <c r="B166" s="422"/>
      <c r="C166" s="389"/>
      <c r="E166" s="305"/>
      <c r="G166" s="421"/>
      <c r="H166" s="421"/>
    </row>
    <row r="167" spans="1:8" ht="14.25">
      <c r="A167" s="389" t="s">
        <v>181</v>
      </c>
      <c r="B167" s="422" t="s">
        <v>211</v>
      </c>
      <c r="C167" s="389" t="s">
        <v>114</v>
      </c>
      <c r="D167" s="390">
        <v>1</v>
      </c>
      <c r="E167" s="395">
        <v>0</v>
      </c>
      <c r="F167" s="392">
        <f>D167*E167</f>
        <v>0</v>
      </c>
      <c r="G167" s="421"/>
      <c r="H167" s="421"/>
    </row>
    <row r="168" spans="2:8" ht="12.75">
      <c r="B168" s="443"/>
      <c r="C168" s="389"/>
      <c r="G168" s="421"/>
      <c r="H168" s="421"/>
    </row>
    <row r="169" spans="2:8" ht="12.75">
      <c r="B169" s="443"/>
      <c r="C169" s="389"/>
      <c r="G169" s="421"/>
      <c r="H169" s="421"/>
    </row>
    <row r="170" spans="2:8" ht="12.75">
      <c r="B170" s="443"/>
      <c r="C170" s="389"/>
      <c r="G170" s="421"/>
      <c r="H170" s="421"/>
    </row>
    <row r="171" spans="2:8" ht="12.75">
      <c r="B171" s="443"/>
      <c r="C171" s="389"/>
      <c r="G171" s="421"/>
      <c r="H171" s="421"/>
    </row>
    <row r="172" spans="2:8" ht="12.75">
      <c r="B172" s="443"/>
      <c r="C172" s="389"/>
      <c r="G172" s="421"/>
      <c r="H172" s="421"/>
    </row>
    <row r="173" spans="2:8" ht="12.75">
      <c r="B173" s="443"/>
      <c r="C173" s="389"/>
      <c r="G173" s="421"/>
      <c r="H173" s="421"/>
    </row>
    <row r="174" spans="2:8" ht="12.75">
      <c r="B174" s="443"/>
      <c r="C174" s="389"/>
      <c r="G174" s="421"/>
      <c r="H174" s="421"/>
    </row>
    <row r="175" spans="2:8" ht="12.75">
      <c r="B175" s="443"/>
      <c r="C175" s="389"/>
      <c r="G175" s="421"/>
      <c r="H175" s="421"/>
    </row>
    <row r="176" spans="2:8" ht="12.75">
      <c r="B176" s="443"/>
      <c r="C176" s="389"/>
      <c r="G176" s="421"/>
      <c r="H176" s="421"/>
    </row>
    <row r="177" spans="2:8" ht="12.75">
      <c r="B177" s="443"/>
      <c r="C177" s="389"/>
      <c r="G177" s="421"/>
      <c r="H177" s="421"/>
    </row>
    <row r="178" spans="2:8" ht="12.75">
      <c r="B178" s="443"/>
      <c r="C178" s="389"/>
      <c r="G178" s="421"/>
      <c r="H178" s="421"/>
    </row>
    <row r="179" spans="2:8" ht="12.75">
      <c r="B179" s="393"/>
      <c r="C179" s="389"/>
      <c r="G179" s="421"/>
      <c r="H179" s="421"/>
    </row>
    <row r="180" spans="2:8" ht="12.75">
      <c r="B180" s="393"/>
      <c r="C180" s="389"/>
      <c r="G180" s="421"/>
      <c r="H180" s="421"/>
    </row>
    <row r="181" spans="2:8" ht="12.75">
      <c r="B181" s="393"/>
      <c r="C181" s="389"/>
      <c r="F181" s="466"/>
      <c r="G181" s="421"/>
      <c r="H181" s="421"/>
    </row>
    <row r="182" spans="2:8" ht="12.75">
      <c r="B182" s="294"/>
      <c r="C182" s="389"/>
      <c r="F182" s="467">
        <f>SUM(F142:F170)</f>
        <v>0</v>
      </c>
      <c r="G182" s="421"/>
      <c r="H182" s="421"/>
    </row>
    <row r="183" spans="2:8" ht="12.75">
      <c r="B183" s="445"/>
      <c r="C183" s="389"/>
      <c r="F183" s="467">
        <f>F182</f>
        <v>0</v>
      </c>
      <c r="G183" s="421"/>
      <c r="H183" s="421"/>
    </row>
    <row r="184" spans="2:8" ht="12.75">
      <c r="B184" s="393"/>
      <c r="C184" s="389"/>
      <c r="F184" s="468"/>
      <c r="G184" s="421"/>
      <c r="H184" s="421"/>
    </row>
    <row r="185" spans="2:8" ht="12.75">
      <c r="B185" s="393"/>
      <c r="C185" s="389"/>
      <c r="G185" s="421"/>
      <c r="H185" s="421"/>
    </row>
    <row r="186" spans="2:8" ht="12.75">
      <c r="B186" s="291" t="s">
        <v>228</v>
      </c>
      <c r="C186" s="389"/>
      <c r="E186" s="305"/>
      <c r="G186" s="421"/>
      <c r="H186" s="421"/>
    </row>
    <row r="187" spans="2:8" ht="12.75">
      <c r="B187" s="442"/>
      <c r="C187" s="304"/>
      <c r="D187" s="432"/>
      <c r="E187" s="305"/>
      <c r="G187" s="421"/>
      <c r="H187" s="421"/>
    </row>
    <row r="188" spans="2:8" ht="12.75">
      <c r="B188" s="291" t="s">
        <v>602</v>
      </c>
      <c r="C188" s="389"/>
      <c r="E188" s="305"/>
      <c r="G188" s="421"/>
      <c r="H188" s="421"/>
    </row>
    <row r="189" spans="2:8" ht="12.75">
      <c r="B189" s="291"/>
      <c r="C189" s="389"/>
      <c r="E189" s="305"/>
      <c r="G189" s="421"/>
      <c r="H189" s="421"/>
    </row>
    <row r="190" spans="2:8" ht="51">
      <c r="B190" s="301" t="s">
        <v>603</v>
      </c>
      <c r="C190" s="389"/>
      <c r="E190" s="305"/>
      <c r="G190" s="421"/>
      <c r="H190" s="421"/>
    </row>
    <row r="191" spans="2:8" ht="12.75">
      <c r="B191" s="422"/>
      <c r="C191" s="389"/>
      <c r="E191" s="305"/>
      <c r="G191" s="421"/>
      <c r="H191" s="421"/>
    </row>
    <row r="192" spans="1:8" ht="14.25">
      <c r="A192" s="389" t="s">
        <v>174</v>
      </c>
      <c r="B192" s="449" t="s">
        <v>300</v>
      </c>
      <c r="C192" s="389" t="s">
        <v>114</v>
      </c>
      <c r="D192" s="390">
        <v>1</v>
      </c>
      <c r="E192" s="395">
        <v>0</v>
      </c>
      <c r="F192" s="392">
        <f>D192*E192</f>
        <v>0</v>
      </c>
      <c r="G192" s="421"/>
      <c r="H192" s="421"/>
    </row>
    <row r="193" spans="2:8" ht="12.75">
      <c r="B193" s="422"/>
      <c r="C193" s="389"/>
      <c r="E193" s="305"/>
      <c r="G193" s="421"/>
      <c r="H193" s="421"/>
    </row>
    <row r="194" spans="2:8" ht="51">
      <c r="B194" s="450" t="s">
        <v>314</v>
      </c>
      <c r="C194" s="389"/>
      <c r="E194" s="305"/>
      <c r="G194" s="421"/>
      <c r="H194" s="421"/>
    </row>
    <row r="195" spans="2:8" ht="12.75">
      <c r="B195" s="422"/>
      <c r="C195" s="389"/>
      <c r="E195" s="305"/>
      <c r="G195" s="421"/>
      <c r="H195" s="421"/>
    </row>
    <row r="196" spans="1:8" ht="14.25">
      <c r="A196" s="389" t="s">
        <v>175</v>
      </c>
      <c r="B196" s="449" t="s">
        <v>300</v>
      </c>
      <c r="C196" s="389" t="s">
        <v>114</v>
      </c>
      <c r="D196" s="390">
        <v>1</v>
      </c>
      <c r="E196" s="395">
        <v>0</v>
      </c>
      <c r="F196" s="392">
        <f>D196*E196</f>
        <v>0</v>
      </c>
      <c r="G196" s="421"/>
      <c r="H196" s="421"/>
    </row>
    <row r="197" spans="2:8" ht="12.75">
      <c r="B197" s="422"/>
      <c r="C197" s="389"/>
      <c r="G197" s="421"/>
      <c r="H197" s="421"/>
    </row>
    <row r="198" spans="2:8" ht="12.75">
      <c r="B198" s="451" t="s">
        <v>604</v>
      </c>
      <c r="C198" s="389"/>
      <c r="G198" s="421"/>
      <c r="H198" s="421"/>
    </row>
    <row r="199" spans="2:8" ht="12.75">
      <c r="B199" s="422"/>
      <c r="C199" s="389"/>
      <c r="G199" s="421"/>
      <c r="H199" s="421"/>
    </row>
    <row r="200" spans="1:8" ht="38.25">
      <c r="A200" s="389" t="s">
        <v>176</v>
      </c>
      <c r="B200" s="422" t="s">
        <v>605</v>
      </c>
      <c r="C200" s="398" t="s">
        <v>100</v>
      </c>
      <c r="D200" s="390">
        <v>1</v>
      </c>
      <c r="E200" s="395">
        <v>0</v>
      </c>
      <c r="F200" s="392">
        <f>D200*E200</f>
        <v>0</v>
      </c>
      <c r="G200" s="421"/>
      <c r="H200" s="421"/>
    </row>
    <row r="201" spans="2:8" ht="12.75">
      <c r="B201" s="422"/>
      <c r="C201" s="452"/>
      <c r="G201" s="421"/>
      <c r="H201" s="421"/>
    </row>
    <row r="202" spans="2:8" ht="12.75">
      <c r="B202" s="446" t="s">
        <v>652</v>
      </c>
      <c r="C202" s="453" t="s">
        <v>84</v>
      </c>
      <c r="D202" s="454">
        <v>1</v>
      </c>
      <c r="E202" s="455"/>
      <c r="F202" s="456">
        <v>50000</v>
      </c>
      <c r="G202" s="421"/>
      <c r="H202" s="421"/>
    </row>
    <row r="203" spans="2:8" ht="25.5">
      <c r="B203" s="446" t="s">
        <v>606</v>
      </c>
      <c r="C203" s="457"/>
      <c r="D203" s="458"/>
      <c r="E203" s="459"/>
      <c r="F203" s="391"/>
      <c r="G203" s="421"/>
      <c r="H203" s="421"/>
    </row>
    <row r="204" spans="2:8" ht="12.75">
      <c r="B204" s="422"/>
      <c r="C204" s="452"/>
      <c r="G204" s="421"/>
      <c r="H204" s="421"/>
    </row>
    <row r="205" spans="2:8" ht="12.75">
      <c r="B205" s="422"/>
      <c r="C205" s="452"/>
      <c r="G205" s="421"/>
      <c r="H205" s="421"/>
    </row>
    <row r="206" spans="2:8" ht="12.75">
      <c r="B206" s="422"/>
      <c r="C206" s="452"/>
      <c r="G206" s="421"/>
      <c r="H206" s="421"/>
    </row>
    <row r="207" spans="2:8" ht="12.75">
      <c r="B207" s="422"/>
      <c r="C207" s="452"/>
      <c r="G207" s="421"/>
      <c r="H207" s="421"/>
    </row>
    <row r="208" spans="2:8" ht="12.75">
      <c r="B208" s="422"/>
      <c r="C208" s="452"/>
      <c r="G208" s="421"/>
      <c r="H208" s="421"/>
    </row>
    <row r="209" spans="2:8" ht="12.75">
      <c r="B209" s="422"/>
      <c r="C209" s="452"/>
      <c r="G209" s="421"/>
      <c r="H209" s="421"/>
    </row>
    <row r="210" spans="2:8" ht="12.75">
      <c r="B210" s="422"/>
      <c r="C210" s="452"/>
      <c r="G210" s="421"/>
      <c r="H210" s="421"/>
    </row>
    <row r="211" spans="2:8" ht="12.75">
      <c r="B211" s="422"/>
      <c r="C211" s="452"/>
      <c r="G211" s="421"/>
      <c r="H211" s="421"/>
    </row>
    <row r="212" spans="2:8" ht="12.75">
      <c r="B212" s="422"/>
      <c r="C212" s="452"/>
      <c r="G212" s="421"/>
      <c r="H212" s="421"/>
    </row>
    <row r="213" spans="2:8" ht="12.75">
      <c r="B213" s="422"/>
      <c r="C213" s="452"/>
      <c r="G213" s="421"/>
      <c r="H213" s="421"/>
    </row>
    <row r="214" spans="2:8" ht="12.75">
      <c r="B214" s="422"/>
      <c r="C214" s="452"/>
      <c r="G214" s="421"/>
      <c r="H214" s="421"/>
    </row>
    <row r="215" spans="2:8" ht="12.75">
      <c r="B215" s="422"/>
      <c r="C215" s="452"/>
      <c r="G215" s="421"/>
      <c r="H215" s="421"/>
    </row>
    <row r="216" spans="2:8" ht="12.75">
      <c r="B216" s="422"/>
      <c r="C216" s="452"/>
      <c r="G216" s="421"/>
      <c r="H216" s="421"/>
    </row>
    <row r="217" spans="2:8" ht="12.75">
      <c r="B217" s="422"/>
      <c r="C217" s="452"/>
      <c r="G217" s="421"/>
      <c r="H217" s="421"/>
    </row>
    <row r="218" spans="2:8" ht="12.75">
      <c r="B218" s="422"/>
      <c r="C218" s="452"/>
      <c r="G218" s="421"/>
      <c r="H218" s="421"/>
    </row>
    <row r="219" spans="2:8" ht="12.75">
      <c r="B219" s="422"/>
      <c r="C219" s="452"/>
      <c r="G219" s="421"/>
      <c r="H219" s="421"/>
    </row>
    <row r="220" spans="2:8" ht="12.75">
      <c r="B220" s="422"/>
      <c r="C220" s="452"/>
      <c r="G220" s="421"/>
      <c r="H220" s="421"/>
    </row>
    <row r="221" spans="2:8" ht="12.75">
      <c r="B221" s="422"/>
      <c r="C221" s="452"/>
      <c r="G221" s="421"/>
      <c r="H221" s="421"/>
    </row>
    <row r="222" spans="2:8" ht="12.75">
      <c r="B222" s="422"/>
      <c r="C222" s="452"/>
      <c r="G222" s="421"/>
      <c r="H222" s="421"/>
    </row>
    <row r="223" spans="2:8" ht="12.75">
      <c r="B223" s="422"/>
      <c r="C223" s="452"/>
      <c r="G223" s="421"/>
      <c r="H223" s="421"/>
    </row>
    <row r="224" spans="2:8" ht="12.75">
      <c r="B224" s="422"/>
      <c r="C224" s="452"/>
      <c r="G224" s="421"/>
      <c r="H224" s="421"/>
    </row>
    <row r="225" spans="2:8" ht="12.75">
      <c r="B225" s="422"/>
      <c r="C225" s="452"/>
      <c r="G225" s="421"/>
      <c r="H225" s="421"/>
    </row>
    <row r="226" spans="2:8" ht="12.75">
      <c r="B226" s="422"/>
      <c r="C226" s="452"/>
      <c r="G226" s="421"/>
      <c r="H226" s="421"/>
    </row>
    <row r="227" spans="2:8" ht="12.75">
      <c r="B227" s="422"/>
      <c r="C227" s="452"/>
      <c r="G227" s="421"/>
      <c r="H227" s="421"/>
    </row>
    <row r="228" spans="2:8" ht="12.75">
      <c r="B228" s="422"/>
      <c r="C228" s="452"/>
      <c r="G228" s="421"/>
      <c r="H228" s="421"/>
    </row>
    <row r="229" spans="2:8" ht="12.75">
      <c r="B229" s="422"/>
      <c r="C229" s="452"/>
      <c r="G229" s="421"/>
      <c r="H229" s="421"/>
    </row>
    <row r="230" spans="2:8" ht="12.75">
      <c r="B230" s="422"/>
      <c r="C230" s="452"/>
      <c r="G230" s="421"/>
      <c r="H230" s="421"/>
    </row>
    <row r="231" spans="2:8" ht="12.75">
      <c r="B231" s="422"/>
      <c r="C231" s="452"/>
      <c r="G231" s="421"/>
      <c r="H231" s="421"/>
    </row>
    <row r="232" spans="1:8" s="427" customFormat="1" ht="12.75">
      <c r="A232" s="423"/>
      <c r="B232" s="315"/>
      <c r="C232" s="460"/>
      <c r="D232" s="424"/>
      <c r="E232" s="425"/>
      <c r="F232" s="461">
        <f>SUM(F183:F213)</f>
        <v>50000</v>
      </c>
      <c r="G232" s="426"/>
      <c r="H232" s="426"/>
    </row>
  </sheetData>
  <sheetProtection/>
  <printOptions/>
  <pageMargins left="0.7480314960629921" right="0.7480314960629921" top="0.984251968503937" bottom="0.984251968503937" header="0.5118110236220472" footer="0.5118110236220472"/>
  <pageSetup horizontalDpi="600" verticalDpi="600" orientation="portrait" paperSize="9" scale="82" r:id="rId1"/>
  <headerFooter alignWithMargins="0">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rowBreaks count="3" manualBreakCount="3">
    <brk id="24" max="5" man="1"/>
    <brk id="67" max="5" man="1"/>
    <brk id="10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Edinburgh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Development Department</dc:creator>
  <cp:keywords>[OFFICIAL]</cp:keywords>
  <dc:description/>
  <cp:lastModifiedBy>McGillivray, Simon (NRS)</cp:lastModifiedBy>
  <cp:lastPrinted>2022-07-15T12:10:21Z</cp:lastPrinted>
  <dcterms:created xsi:type="dcterms:W3CDTF">2004-01-21T10:43:01Z</dcterms:created>
  <dcterms:modified xsi:type="dcterms:W3CDTF">2023-08-08T12:39:32Z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ocIndexRef">
    <vt:lpwstr>4ca252f9-4390-4a59-8892-6f0c908d11a3</vt:lpwstr>
  </property>
  <property fmtid="{D5CDD505-2E9C-101B-9397-08002B2CF9AE}" pid="4" name="bjSaver">
    <vt:lpwstr>o8/6k9fzeYk3fWEEbBVVOfpa5aNgo8dL</vt:lpwstr>
  </property>
  <property fmtid="{D5CDD505-2E9C-101B-9397-08002B2CF9AE}" pid="5" name="bjDocumentSecurityLabel">
    <vt:lpwstr>OFFICIAL</vt:lpwstr>
  </property>
  <property fmtid="{D5CDD505-2E9C-101B-9397-08002B2CF9AE}" pid="6" name="gcc-meta-protectivemarking">
    <vt:lpwstr>[OFFICIAL]</vt:lpwstr>
  </property>
  <property fmtid="{D5CDD505-2E9C-101B-9397-08002B2CF9AE}" pid="7" name="bjCentreHeaderLabel-first">
    <vt:lpwstr>&amp;"Arial,Regular"&amp;12&amp;B&amp;K000000OFFICIAL</vt:lpwstr>
  </property>
  <property fmtid="{D5CDD505-2E9C-101B-9397-08002B2CF9AE}" pid="8" name="bjCentreFooterLabel-first">
    <vt:lpwstr>&amp;"Arial,Regular"&amp;12&amp;B&amp;K000000OFFICIAL</vt:lpwstr>
  </property>
  <property fmtid="{D5CDD505-2E9C-101B-9397-08002B2CF9AE}" pid="9" name="bjCentreHeaderLabel-even">
    <vt:lpwstr>&amp;"Arial,Regular"&amp;12&amp;B&amp;K000000OFFICIAL</vt:lpwstr>
  </property>
  <property fmtid="{D5CDD505-2E9C-101B-9397-08002B2CF9AE}" pid="10" name="bjCentreFooterLabel-even">
    <vt:lpwstr>&amp;"Arial,Regular"&amp;12&amp;B&amp;K000000OFFICIAL</vt:lpwstr>
  </property>
  <property fmtid="{D5CDD505-2E9C-101B-9397-08002B2CF9AE}" pid="11" name="bjCentreHeaderLabel">
    <vt:lpwstr>&amp;"Arial,Regular"&amp;12&amp;B&amp;K000000OFFICIAL</vt:lpwstr>
  </property>
  <property fmtid="{D5CDD505-2E9C-101B-9397-08002B2CF9AE}" pid="12" name="bjCentreFooterLabel">
    <vt:lpwstr>&amp;"Arial,Regular"&amp;12&amp;B&amp;K000000OFFICIAL</vt:lpwstr>
  </property>
  <property fmtid="{D5CDD505-2E9C-101B-9397-08002B2CF9AE}" pid="13" name="bjDocumentLabelXML">
    <vt:lpwstr>&lt;?xml version="1.0" encoding="us-ascii"?&gt;&lt;sisl xmlns:xsi="http://www.w3.org/2001/XMLSchema-instance" xmlns:xsd="http://www.w3.org/2001/XMLSchema" sislVersion="0" policy="08955827-aeb1-42de-b749-f604362c41c2" origin="userSelected" xmlns="http://www.boldonj</vt:lpwstr>
  </property>
  <property fmtid="{D5CDD505-2E9C-101B-9397-08002B2CF9AE}" pid="14" name="bjDocumentLabelXML-0">
    <vt:lpwstr>ames.com/2008/01/sie/internal/label"&gt;&lt;element uid="971a7eb4-36b4-4e7d-b804-a07772b8e228" value="" /&gt;&lt;element uid="6a4e5c3a-656a-4e9c-bd20-e36013bcf373" value="" /&gt;&lt;/sisl&gt;</vt:lpwstr>
  </property>
</Properties>
</file>